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9735" tabRatio="875"/>
  </bookViews>
  <sheets>
    <sheet name="прил. 1.2" sheetId="21" r:id="rId1"/>
  </sheets>
  <definedNames>
    <definedName name="_xlnm.Print_Titles" localSheetId="0">'прил. 1.2'!$6:$9</definedName>
  </definedNames>
  <calcPr calcId="124519"/>
</workbook>
</file>

<file path=xl/calcChain.xml><?xml version="1.0" encoding="utf-8"?>
<calcChain xmlns="http://schemas.openxmlformats.org/spreadsheetml/2006/main">
  <c r="S203" i="21"/>
  <c r="R82"/>
  <c r="J32"/>
  <c r="O29"/>
  <c r="S29" s="1"/>
  <c r="O152"/>
  <c r="O79"/>
  <c r="G149"/>
  <c r="G79"/>
  <c r="F159"/>
  <c r="J159" s="1"/>
  <c r="E82"/>
  <c r="D82"/>
  <c r="S13"/>
  <c r="S16"/>
  <c r="S18"/>
  <c r="S19"/>
  <c r="S20"/>
  <c r="S27"/>
  <c r="S32"/>
  <c r="S50"/>
  <c r="S51"/>
  <c r="S65"/>
  <c r="S67"/>
  <c r="S71"/>
  <c r="S79"/>
  <c r="S80"/>
  <c r="S83"/>
  <c r="S85"/>
  <c r="S87"/>
  <c r="S131"/>
  <c r="S149"/>
  <c r="S150"/>
  <c r="S153"/>
  <c r="S154"/>
  <c r="S160"/>
  <c r="S176"/>
  <c r="S177"/>
  <c r="S178"/>
  <c r="S180"/>
  <c r="S181"/>
  <c r="S182"/>
  <c r="S184"/>
  <c r="S185"/>
  <c r="S186"/>
  <c r="S189"/>
  <c r="S190"/>
  <c r="S195"/>
  <c r="S197"/>
  <c r="S202"/>
  <c r="P13"/>
  <c r="P16"/>
  <c r="P18"/>
  <c r="P19"/>
  <c r="P20"/>
  <c r="P27"/>
  <c r="P32"/>
  <c r="P42"/>
  <c r="P50"/>
  <c r="P51"/>
  <c r="P65"/>
  <c r="P67"/>
  <c r="P71"/>
  <c r="P79"/>
  <c r="P80"/>
  <c r="P83"/>
  <c r="P87"/>
  <c r="P131"/>
  <c r="P136"/>
  <c r="P149"/>
  <c r="P150"/>
  <c r="P153"/>
  <c r="P154"/>
  <c r="P160"/>
  <c r="P176"/>
  <c r="P177"/>
  <c r="P178"/>
  <c r="P180"/>
  <c r="P181"/>
  <c r="P182"/>
  <c r="P184"/>
  <c r="P185"/>
  <c r="P186"/>
  <c r="P189"/>
  <c r="P190"/>
  <c r="P195"/>
  <c r="P197"/>
  <c r="P202"/>
  <c r="P203"/>
  <c r="J13"/>
  <c r="J16"/>
  <c r="J18"/>
  <c r="J19"/>
  <c r="J20"/>
  <c r="J27"/>
  <c r="J37"/>
  <c r="J38"/>
  <c r="J42"/>
  <c r="J50"/>
  <c r="J51"/>
  <c r="J57"/>
  <c r="J61"/>
  <c r="J65"/>
  <c r="J67"/>
  <c r="J70"/>
  <c r="J71"/>
  <c r="J79"/>
  <c r="J80"/>
  <c r="J83"/>
  <c r="J87"/>
  <c r="J98"/>
  <c r="J99"/>
  <c r="J131"/>
  <c r="J136"/>
  <c r="J149"/>
  <c r="J150"/>
  <c r="J153"/>
  <c r="J154"/>
  <c r="J160"/>
  <c r="J167"/>
  <c r="J175"/>
  <c r="J176"/>
  <c r="J177"/>
  <c r="J178"/>
  <c r="J180"/>
  <c r="J181"/>
  <c r="J182"/>
  <c r="J184"/>
  <c r="J185"/>
  <c r="J186"/>
  <c r="J189"/>
  <c r="J190"/>
  <c r="J195"/>
  <c r="J197"/>
  <c r="J202"/>
  <c r="J203"/>
  <c r="H16"/>
  <c r="H18"/>
  <c r="H19"/>
  <c r="H20"/>
  <c r="H32"/>
  <c r="H37"/>
  <c r="H38"/>
  <c r="H42"/>
  <c r="H50"/>
  <c r="H51"/>
  <c r="H57"/>
  <c r="H61"/>
  <c r="H65"/>
  <c r="H67"/>
  <c r="H70"/>
  <c r="H71"/>
  <c r="H79"/>
  <c r="H80"/>
  <c r="H83"/>
  <c r="H87"/>
  <c r="H91"/>
  <c r="H98"/>
  <c r="H99"/>
  <c r="H131"/>
  <c r="H136"/>
  <c r="H150"/>
  <c r="H153"/>
  <c r="H154"/>
  <c r="H160"/>
  <c r="H167"/>
  <c r="H175"/>
  <c r="H176"/>
  <c r="H177"/>
  <c r="H178"/>
  <c r="H180"/>
  <c r="H181"/>
  <c r="H182"/>
  <c r="H184"/>
  <c r="H185"/>
  <c r="H186"/>
  <c r="H189"/>
  <c r="H190"/>
  <c r="H195"/>
  <c r="H197"/>
  <c r="H202"/>
  <c r="H203"/>
  <c r="H13"/>
  <c r="C12" l="1"/>
  <c r="O12" l="1"/>
  <c r="O31"/>
  <c r="S31" s="1"/>
  <c r="O48"/>
  <c r="O57"/>
  <c r="O64"/>
  <c r="S64" s="1"/>
  <c r="O70"/>
  <c r="O73"/>
  <c r="O76"/>
  <c r="O82"/>
  <c r="S82" s="1"/>
  <c r="O85"/>
  <c r="O92"/>
  <c r="O95"/>
  <c r="O98"/>
  <c r="O101"/>
  <c r="O104"/>
  <c r="O111"/>
  <c r="O114"/>
  <c r="O117"/>
  <c r="O120"/>
  <c r="O123"/>
  <c r="O131"/>
  <c r="O146"/>
  <c r="O156"/>
  <c r="O159"/>
  <c r="O171"/>
  <c r="R171"/>
  <c r="R159"/>
  <c r="R156"/>
  <c r="R152"/>
  <c r="S152" s="1"/>
  <c r="R149"/>
  <c r="R146"/>
  <c r="R131"/>
  <c r="R123"/>
  <c r="R120"/>
  <c r="R117"/>
  <c r="R114"/>
  <c r="R111"/>
  <c r="R104"/>
  <c r="R101"/>
  <c r="R98"/>
  <c r="R95"/>
  <c r="R92"/>
  <c r="R85"/>
  <c r="R76"/>
  <c r="R73"/>
  <c r="R70"/>
  <c r="R64"/>
  <c r="R57"/>
  <c r="R48"/>
  <c r="R31"/>
  <c r="R29" s="1"/>
  <c r="R12"/>
  <c r="G171"/>
  <c r="G159"/>
  <c r="G156"/>
  <c r="G152"/>
  <c r="G146"/>
  <c r="G123"/>
  <c r="G120"/>
  <c r="G117"/>
  <c r="G114"/>
  <c r="G111"/>
  <c r="G104"/>
  <c r="G101"/>
  <c r="G98"/>
  <c r="G95"/>
  <c r="G92"/>
  <c r="G85"/>
  <c r="G82"/>
  <c r="G76"/>
  <c r="G73"/>
  <c r="G70"/>
  <c r="G64"/>
  <c r="P64" s="1"/>
  <c r="G48"/>
  <c r="G31"/>
  <c r="G12"/>
  <c r="D12"/>
  <c r="E12"/>
  <c r="F12"/>
  <c r="S48" l="1"/>
  <c r="S12"/>
  <c r="S70"/>
  <c r="P70"/>
  <c r="S171"/>
  <c r="P171"/>
  <c r="P159"/>
  <c r="S159"/>
  <c r="P152"/>
  <c r="H152"/>
  <c r="J152"/>
  <c r="H85"/>
  <c r="J85"/>
  <c r="P85"/>
  <c r="P82"/>
  <c r="J82"/>
  <c r="H82"/>
  <c r="P48"/>
  <c r="H48"/>
  <c r="G29"/>
  <c r="J31"/>
  <c r="H31"/>
  <c r="P31"/>
  <c r="P12"/>
  <c r="J12"/>
  <c r="H12"/>
  <c r="G46"/>
  <c r="R91"/>
  <c r="G145"/>
  <c r="O110"/>
  <c r="O91"/>
  <c r="R110"/>
  <c r="O10"/>
  <c r="R10"/>
  <c r="R145"/>
  <c r="G110"/>
  <c r="G91"/>
  <c r="R46"/>
  <c r="O145"/>
  <c r="O46"/>
  <c r="S46" l="1"/>
  <c r="S145"/>
  <c r="P46"/>
  <c r="J145"/>
  <c r="P145"/>
  <c r="J29"/>
  <c r="H29"/>
  <c r="P29"/>
  <c r="G10"/>
  <c r="P10" s="1"/>
  <c r="S10"/>
  <c r="R44"/>
  <c r="O44"/>
  <c r="O204" s="1"/>
  <c r="G44"/>
  <c r="F171"/>
  <c r="J171" s="1"/>
  <c r="E171"/>
  <c r="D171"/>
  <c r="H171" s="1"/>
  <c r="C171"/>
  <c r="E159"/>
  <c r="D159"/>
  <c r="H159" s="1"/>
  <c r="C159"/>
  <c r="F156"/>
  <c r="E156"/>
  <c r="D156"/>
  <c r="C156"/>
  <c r="F152"/>
  <c r="D152"/>
  <c r="C152"/>
  <c r="E149"/>
  <c r="D149"/>
  <c r="H149" s="1"/>
  <c r="C149"/>
  <c r="F146"/>
  <c r="E146"/>
  <c r="D146"/>
  <c r="C146"/>
  <c r="F131"/>
  <c r="E131"/>
  <c r="D131"/>
  <c r="C131"/>
  <c r="F123"/>
  <c r="E123"/>
  <c r="D123"/>
  <c r="C123"/>
  <c r="F120"/>
  <c r="E120"/>
  <c r="D120"/>
  <c r="C120"/>
  <c r="F117"/>
  <c r="E117"/>
  <c r="D117"/>
  <c r="C117"/>
  <c r="F114"/>
  <c r="E114"/>
  <c r="D114"/>
  <c r="C114"/>
  <c r="F111"/>
  <c r="E111"/>
  <c r="D111"/>
  <c r="D110" s="1"/>
  <c r="C111"/>
  <c r="C110" s="1"/>
  <c r="F104"/>
  <c r="E104"/>
  <c r="D104"/>
  <c r="C104"/>
  <c r="F101"/>
  <c r="E101"/>
  <c r="D101"/>
  <c r="C101"/>
  <c r="F98"/>
  <c r="E98"/>
  <c r="E91" s="1"/>
  <c r="D98"/>
  <c r="C98"/>
  <c r="F95"/>
  <c r="E95"/>
  <c r="D95"/>
  <c r="C95"/>
  <c r="F92"/>
  <c r="E92"/>
  <c r="D92"/>
  <c r="C92"/>
  <c r="F91"/>
  <c r="F85"/>
  <c r="D85"/>
  <c r="C85"/>
  <c r="C82"/>
  <c r="F79"/>
  <c r="E79"/>
  <c r="D79"/>
  <c r="C79"/>
  <c r="F76"/>
  <c r="E76"/>
  <c r="D76"/>
  <c r="C76"/>
  <c r="F73"/>
  <c r="E73"/>
  <c r="D73"/>
  <c r="C73"/>
  <c r="F70"/>
  <c r="E70"/>
  <c r="D70"/>
  <c r="C70"/>
  <c r="F64"/>
  <c r="J64" s="1"/>
  <c r="E64"/>
  <c r="D64"/>
  <c r="H64" s="1"/>
  <c r="C64"/>
  <c r="F57"/>
  <c r="D57"/>
  <c r="F48"/>
  <c r="J48" s="1"/>
  <c r="C48"/>
  <c r="F31"/>
  <c r="F29" s="1"/>
  <c r="F10" s="1"/>
  <c r="E31"/>
  <c r="E10" s="1"/>
  <c r="D31"/>
  <c r="D29" s="1"/>
  <c r="D10" s="1"/>
  <c r="C31"/>
  <c r="C29" s="1"/>
  <c r="C10" s="1"/>
  <c r="P44" l="1"/>
  <c r="J10"/>
  <c r="H10"/>
  <c r="R204"/>
  <c r="S44"/>
  <c r="G204"/>
  <c r="E46"/>
  <c r="D91"/>
  <c r="D46"/>
  <c r="H46" s="1"/>
  <c r="C46"/>
  <c r="F110"/>
  <c r="C91"/>
  <c r="E110"/>
  <c r="E145"/>
  <c r="D145"/>
  <c r="H145" s="1"/>
  <c r="C145"/>
  <c r="F46"/>
  <c r="J46" s="1"/>
  <c r="D44" l="1"/>
  <c r="E44"/>
  <c r="E204" s="1"/>
  <c r="C44"/>
  <c r="C204" s="1"/>
  <c r="F44"/>
  <c r="F204" l="1"/>
  <c r="J44"/>
  <c r="D204"/>
  <c r="H44"/>
</calcChain>
</file>

<file path=xl/sharedStrings.xml><?xml version="1.0" encoding="utf-8"?>
<sst xmlns="http://schemas.openxmlformats.org/spreadsheetml/2006/main" count="484" uniqueCount="361">
  <si>
    <t>№ п/п</t>
  </si>
  <si>
    <t>1</t>
  </si>
  <si>
    <t>2</t>
  </si>
  <si>
    <t>(тыс. рублей)</t>
  </si>
  <si>
    <t xml:space="preserve">  </t>
  </si>
  <si>
    <t>из них: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</si>
  <si>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</si>
  <si>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</si>
  <si>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           </t>
  </si>
  <si>
    <t>2.5.</t>
  </si>
  <si>
    <t>3.1.</t>
  </si>
  <si>
    <t>3.5.</t>
  </si>
  <si>
    <t>3.6.</t>
  </si>
  <si>
    <t>4.1.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</si>
  <si>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</si>
  <si>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</si>
  <si>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</si>
  <si>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Из них доходы от уплаты акцизов на нефтепродукты (коды: 1 03 02230 01 0000 110, 1 03 02240 01 0000 110, 1 03 02250 01 0000 110, 1 03 02260 01 0000 110, 1 03 02280 01 0000 110).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</si>
  <si>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</si>
  <si>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</si>
  <si>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</si>
  <si>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</si>
  <si>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</si>
  <si>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</si>
  <si>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  за счет средств областного бюджета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</si>
  <si>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</si>
  <si>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</si>
  <si>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</si>
  <si>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</si>
  <si>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</si>
  <si>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Дотации на повышение заработной платы в соответствии с Указами Президента РФ / иные МБТ (для поселений) </t>
  </si>
  <si>
    <t xml:space="preserve">  2.5.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</si>
  <si>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</si>
  <si>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</si>
  <si>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</si>
  <si>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</si>
  <si>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</si>
  <si>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</si>
  <si>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</si>
  <si>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>7.1.</t>
  </si>
  <si>
    <t>иные МБТ, предоставляемые бюджету района за счёт остатка средств дорожного фонда поселений на 01.01.2017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</si>
  <si>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</si>
  <si>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</si>
  <si>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</si>
  <si>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</si>
  <si>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</si>
  <si>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</si>
  <si>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</si>
  <si>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</si>
  <si>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</si>
  <si>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>1.1.2.1.</t>
  </si>
  <si>
    <t xml:space="preserve">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</si>
  <si>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1.1.3.</t>
  </si>
  <si>
    <t xml:space="preserve">    - казенных учреждений</t>
  </si>
  <si>
    <t>1.1.3.1.</t>
  </si>
  <si>
    <t xml:space="preserve">  1.1.4.</t>
  </si>
  <si>
    <t xml:space="preserve">   справочно: на повышение заработной платы в соответствии с Указами Президента РФ от 7.05.2012 № 597, от 1.06.2012 № 761 и от 28.12.2012 № 1688</t>
  </si>
  <si>
    <t xml:space="preserve">  1.1.4.1.</t>
  </si>
  <si>
    <t xml:space="preserve">     - педагогическим работникам учреждений дополнительного образования детей и дошкольных образовательных учреждений</t>
  </si>
  <si>
    <t xml:space="preserve">  1.1.4.2.</t>
  </si>
  <si>
    <t xml:space="preserve">    - педагогическим работникам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</si>
  <si>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 xml:space="preserve">  1.1.4.3.</t>
  </si>
  <si>
    <t xml:space="preserve">    - работникам учреждений культуры</t>
  </si>
  <si>
    <t>1.1.4.3.1.</t>
  </si>
  <si>
    <t>из них: в соответствии с полномочиями, переданными с 01.01.2017 на уровень муниципального района в соответствии с ОЗ от 28.12.2015 №486-ЗС (библиотечное обслуживание в границах поселений)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</si>
  <si>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</si>
  <si>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</si>
  <si>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</si>
  <si>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</si>
  <si>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</si>
  <si>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</si>
  <si>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</si>
  <si>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</si>
  <si>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>1.2.2.1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</si>
  <si>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</si>
  <si>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</si>
  <si>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</si>
  <si>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</si>
  <si>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</si>
  <si>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</si>
  <si>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</si>
  <si>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</si>
  <si>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</si>
  <si>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</si>
  <si>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</si>
  <si>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</si>
  <si>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</si>
  <si>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</si>
  <si>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</si>
  <si>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</si>
  <si>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</si>
  <si>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</si>
  <si>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</si>
  <si>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</si>
  <si>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</si>
  <si>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</si>
  <si>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</si>
  <si>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</si>
  <si>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</si>
  <si>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</si>
  <si>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</si>
  <si>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</si>
  <si>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</si>
  <si>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</si>
  <si>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</si>
  <si>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</si>
  <si>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</si>
  <si>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1.8.4.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</si>
  <si>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</si>
  <si>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</si>
  <si>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</si>
  <si>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</si>
  <si>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2.1.1.</t>
  </si>
  <si>
    <t xml:space="preserve">    - капитальный ремонт</t>
  </si>
  <si>
    <t xml:space="preserve">  2.1.2.</t>
  </si>
  <si>
    <t xml:space="preserve">   Капитальное строительство,ВСЕГО:</t>
  </si>
  <si>
    <t xml:space="preserve">    - капитальное строительство </t>
  </si>
  <si>
    <t xml:space="preserve">   Приобретение оборудования, ВСЕГО:</t>
  </si>
  <si>
    <t xml:space="preserve">  2.3.1.</t>
  </si>
  <si>
    <t xml:space="preserve">    - приобретение оборудования</t>
  </si>
  <si>
    <t xml:space="preserve">  2.3.2.</t>
  </si>
  <si>
    <t xml:space="preserve">   Иные расходы, ВСЕГО:</t>
  </si>
  <si>
    <t xml:space="preserve">  2.4.1.</t>
  </si>
  <si>
    <t xml:space="preserve">    - иные расходы</t>
  </si>
  <si>
    <t xml:space="preserve">  2.4.2.</t>
  </si>
  <si>
    <r>
      <rPr>
        <b/>
        <sz val="11"/>
        <rFont val="Times New Roman"/>
        <family val="1"/>
        <charset val="204"/>
      </rPr>
      <t>Справочно:</t>
    </r>
    <r>
      <rPr>
        <sz val="11"/>
        <rFont val="Times New Roman"/>
        <family val="1"/>
        <charset val="204"/>
      </rPr>
      <t xml:space="preserve"> полномочия, переданные с 01.01.2017 на уровень муниципального района в соответствии с ОЗ от 28.12.2015 №486-ЗС, в ом числе:</t>
    </r>
  </si>
  <si>
    <t>в том числе в рамках:</t>
  </si>
  <si>
    <t>2.5.1.</t>
  </si>
  <si>
    <t xml:space="preserve">    - библиотечного обслуживания в границах поселений</t>
  </si>
  <si>
    <t>2.5.2.</t>
  </si>
  <si>
    <t xml:space="preserve">    - водоснабжения населения в границах поселений</t>
  </si>
  <si>
    <t>2.5.3.</t>
  </si>
  <si>
    <t xml:space="preserve">    - сохранение объектов культурного наследия в границах поселений</t>
  </si>
  <si>
    <t>2.5.4.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</si>
  <si>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</si>
  <si>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</si>
  <si>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</si>
  <si>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  - капитальный ремонт </t>
  </si>
  <si>
    <t xml:space="preserve">  3.1.2.</t>
  </si>
  <si>
    <t xml:space="preserve">  3.2.</t>
  </si>
  <si>
    <t xml:space="preserve">  3.2.1.</t>
  </si>
  <si>
    <t xml:space="preserve">    - приобретение оборудования </t>
  </si>
  <si>
    <t xml:space="preserve">  3.2.2.</t>
  </si>
  <si>
    <t xml:space="preserve">   - бюджетные и автономные учреждения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</si>
  <si>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</si>
  <si>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</si>
  <si>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</si>
  <si>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  - строительство и реконструкция </t>
  </si>
  <si>
    <t xml:space="preserve">  3.3.2.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</si>
  <si>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</si>
  <si>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</si>
  <si>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</si>
  <si>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 xml:space="preserve">    - расходы на  проектно-сметную документацию на капитальный ремонт, строительство и реконструкцию</t>
  </si>
  <si>
    <t xml:space="preserve">  3.4.2.</t>
  </si>
  <si>
    <t>Расходы на комплектование книжных фондов библиотек, ВСЕГО</t>
  </si>
  <si>
    <t>3.5.1.</t>
  </si>
  <si>
    <t xml:space="preserve">    - комплектование книжных фондов </t>
  </si>
  <si>
    <t>3.5.2.</t>
  </si>
  <si>
    <t>3.6.1.</t>
  </si>
  <si>
    <t>3.6.2.</t>
  </si>
  <si>
    <t>3.6.3.</t>
  </si>
  <si>
    <t>3.6.4.</t>
  </si>
  <si>
    <t xml:space="preserve">   Расходы за счет средств дорожного фонда всего, в том числе:</t>
  </si>
  <si>
    <t>4.1.1.</t>
  </si>
  <si>
    <t xml:space="preserve">   из них на софинансирование областных субсидий</t>
  </si>
  <si>
    <t xml:space="preserve">  4.2.</t>
  </si>
  <si>
    <t xml:space="preserve">  4.2.1.</t>
  </si>
  <si>
    <t xml:space="preserve">  4.3.</t>
  </si>
  <si>
    <t xml:space="preserve">   Ремонт и содержание дорог, ВСЕГО:</t>
  </si>
  <si>
    <t xml:space="preserve">  4.3.1.</t>
  </si>
  <si>
    <t xml:space="preserve">  4.4.</t>
  </si>
  <si>
    <t xml:space="preserve">   Разработка проектно-сметной документации на капитальный ремонт, строительство и реконструкцию, ВСЕГО:</t>
  </si>
  <si>
    <t xml:space="preserve">  4.4.1.</t>
  </si>
  <si>
    <t xml:space="preserve">  4.5.</t>
  </si>
  <si>
    <t xml:space="preserve">  4.5.1.</t>
  </si>
  <si>
    <t>Справочно:</t>
  </si>
  <si>
    <t xml:space="preserve">  4.6.</t>
  </si>
  <si>
    <t xml:space="preserve"> 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</si>
  <si>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 xml:space="preserve">  4.6.1.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</si>
  <si>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</si>
  <si>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</si>
  <si>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</si>
  <si>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</si>
  <si>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</si>
  <si>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</si>
  <si>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</si>
  <si>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</si>
  <si>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</si>
  <si>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</si>
  <si>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</si>
  <si>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</si>
  <si>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</si>
  <si>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</si>
  <si>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</si>
  <si>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</si>
  <si>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</si>
  <si>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</si>
  <si>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</si>
  <si>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</si>
  <si>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</si>
  <si>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</si>
  <si>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</si>
  <si>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</si>
  <si>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</si>
  <si>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</si>
  <si>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</si>
  <si>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</si>
  <si>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</si>
  <si>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5.7.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</si>
  <si>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</si>
  <si>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</si>
  <si>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</si>
  <si>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</si>
  <si>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</si>
  <si>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</si>
  <si>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</si>
  <si>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</si>
  <si>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</si>
  <si>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</si>
  <si>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</si>
  <si>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5.12.1</t>
  </si>
  <si>
    <t xml:space="preserve">    - водоснабжение населения в границах поселений</t>
  </si>
  <si>
    <t xml:space="preserve">  5.12.2</t>
  </si>
  <si>
    <t xml:space="preserve">  5.12.3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</si>
  <si>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</si>
  <si>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</si>
  <si>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</si>
  <si>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</si>
  <si>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</si>
  <si>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</si>
  <si>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</si>
  <si>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</si>
  <si>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</si>
  <si>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</si>
  <si>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</si>
  <si>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</si>
  <si>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</si>
  <si>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</si>
  <si>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</si>
  <si>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</si>
  <si>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</si>
  <si>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</si>
  <si>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</si>
  <si>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</si>
  <si>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</si>
  <si>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</si>
  <si>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</si>
  <si>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</si>
  <si>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</si>
  <si>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</si>
  <si>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</si>
  <si>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</si>
  <si>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</si>
  <si>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</si>
  <si>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</si>
  <si>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</si>
  <si>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</si>
  <si>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</si>
  <si>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</si>
  <si>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</si>
  <si>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</si>
  <si>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</si>
  <si>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</si>
  <si>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</si>
  <si>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</si>
  <si>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</si>
  <si>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</si>
  <si>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</si>
  <si>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</si>
  <si>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</si>
  <si>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</si>
  <si>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</si>
  <si>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</si>
  <si>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</si>
  <si>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</si>
  <si>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</si>
  <si>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</si>
  <si>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</si>
  <si>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</si>
  <si>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</si>
  <si>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</si>
  <si>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</si>
  <si>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</si>
  <si>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</si>
  <si>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</si>
  <si>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</si>
  <si>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</si>
  <si>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</si>
  <si>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</si>
  <si>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</si>
  <si>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>Ожидаемое исполнение за год</t>
  </si>
  <si>
    <t xml:space="preserve">   Первоочередные социально значимые расходы, всего</t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</si>
  <si>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</si>
  <si>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r>
      <t>Приложение № 1</t>
    </r>
    <r>
      <rPr>
        <i/>
        <vertAlign val="superscript"/>
        <sz val="11"/>
        <rFont val="Times New Roman"/>
        <family val="1"/>
        <charset val="204"/>
      </rPr>
      <t>2</t>
    </r>
    <r>
      <rPr>
        <i/>
        <sz val="11"/>
        <rFont val="Times New Roman"/>
        <family val="1"/>
        <charset val="204"/>
      </rPr>
      <t xml:space="preserve">
к Порядку рассмотрения  проектов местных бюджетов на соответствие требованиям бюджетного законодательства Российской Федерации</t>
    </r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</si>
  <si>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</si>
  <si>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</si>
  <si>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</si>
  <si>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</si>
  <si>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</si>
  <si>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</si>
  <si>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</si>
  <si>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</si>
  <si>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</si>
  <si>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</si>
  <si>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</si>
  <si>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</si>
  <si>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</si>
  <si>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</si>
  <si>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</si>
  <si>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Пояснения в случае отклонения более чем на 5% (+/-)</t>
  </si>
  <si>
    <t>16 = 15/12*100</t>
  </si>
  <si>
    <t>темп роста к 2019 году, в %</t>
  </si>
  <si>
    <t>8 = 7/4*100</t>
  </si>
  <si>
    <t>10 = 7/6*100</t>
  </si>
  <si>
    <t>13 = 12/7*100</t>
  </si>
  <si>
    <t>11.1.</t>
  </si>
  <si>
    <t>11.3.</t>
  </si>
  <si>
    <t>11.2. = 11.1. -7</t>
  </si>
  <si>
    <t xml:space="preserve">Фактическое исполнение за 2017 год </t>
  </si>
  <si>
    <t xml:space="preserve"> 2018 год</t>
  </si>
  <si>
    <t>Фактическое исполнение на 01.10.2018</t>
  </si>
  <si>
    <t>темп роста к плану 2018 года, в %</t>
  </si>
  <si>
    <t>темп роста к ожидаемому исполнению 2018 года, в %</t>
  </si>
  <si>
    <t>отклонение от проекта 2019 года</t>
  </si>
  <si>
    <t>темп роста к 2020 году, в %</t>
  </si>
  <si>
    <t xml:space="preserve">Потребность бюджета в 2019 году по первоочередным расходам 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</si>
  <si>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</si>
  <si>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>увеличение  коффицента дефлятора</t>
  </si>
  <si>
    <t>поступление платежей по факту совершения нотариальных действий</t>
  </si>
  <si>
    <t>в связи начеслением налога по кадастровой стоимости</t>
  </si>
  <si>
    <t>в соответствии с областным законом о бюджете на 2019 год и плановый перио 2020 и 2021 годов.</t>
  </si>
  <si>
    <t>в связи с повышением МРОТ с 01.01.2018</t>
  </si>
  <si>
    <t>в пределах ассигнований</t>
  </si>
  <si>
    <t>в свзи с отсутсвием денежных средств в бюджете</t>
  </si>
  <si>
    <t>в связ с уменьшением    количества пенсионеров получающих доплату,индексация пенсии с 01.01.2019 г.</t>
  </si>
  <si>
    <t>в связи с отсутствием денежных средств</t>
  </si>
  <si>
    <t xml:space="preserve">в связи с уменьшение штрафов за нарушение налогового законадательства
</t>
  </si>
  <si>
    <t>в связи с ваконсиями муниципальных служащих</t>
  </si>
  <si>
    <t>в связи с необходимостью повыщения квалификации муниципальных служащих</t>
  </si>
  <si>
    <t>в связи с необходимостью закупки противопажарного инвенторя</t>
  </si>
  <si>
    <t xml:space="preserve">в связи с необходимостью организации спортивных мероприятий
</t>
  </si>
  <si>
    <t xml:space="preserve">в связи с увеличеним МРОТ </t>
  </si>
  <si>
    <t>по факту поступления налогов в бюджет</t>
  </si>
  <si>
    <t>в связи с уплатой  строховых взносов за муниципальное имущество</t>
  </si>
  <si>
    <t>по фвакту поступления средств в бюджет</t>
  </si>
  <si>
    <t>по фактку поступления налога в бюджет</t>
  </si>
  <si>
    <t>в связи с повышением тарифов на коммунальные услуги</t>
  </si>
  <si>
    <t>в связи с необходимостью публикации НПА в СМИ</t>
  </si>
  <si>
    <t>по факту поступления средств в бюджет</t>
  </si>
  <si>
    <t>в связи с необходимостью оплаты работ и услуг  для муниципальных нужд</t>
  </si>
  <si>
    <t>в связи с необходимостью оплаты работ и услуг  для  нужд бюджетных учреждений</t>
  </si>
  <si>
    <t xml:space="preserve">Оценка ожидаемого исполнения бюджета    Мирненского сельского поселения на 2019 -2021гг.  </t>
  </si>
  <si>
    <t xml:space="preserve">Годовой план на 01.12.2018
  </t>
  </si>
  <si>
    <t>План на 2019 финансовый год</t>
  </si>
  <si>
    <t>План на 2020 год</t>
  </si>
  <si>
    <t>План на 2021 год</t>
  </si>
  <si>
    <t xml:space="preserve">в связи с необходимостью  уплаты налогови штрафов  по  законадательству
</t>
  </si>
  <si>
    <t>в связи с необходимостью приорбретение хоз. товаров для благоустройства терри- рй</t>
  </si>
  <si>
    <t>по заключенному соглашению</t>
  </si>
  <si>
    <t>в свзи с увеличением тарифов за коммунальные платежи</t>
  </si>
  <si>
    <t>в связи с необходимостью постановки на учет муниципальное имущество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</si>
</sst>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_р_._-;_-@_-"/>
  </numFmts>
  <fonts count="16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7" fillId="0" borderId="0" xfId="0" applyNumberFormat="1" applyFont="1" applyBorder="1" applyAlignment="1">
      <alignment horizontal="right" vertical="center" wrapText="1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165" fontId="7" fillId="0" borderId="1" xfId="0" applyNumberFormat="1" applyFont="1" applyFill="1" applyBorder="1" applyAlignment="1">
      <alignment vertical="center" wrapText="1"/>
    </xf>
    <xf numFmtId="49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10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3" fontId="14" fillId="0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/>
    <xf numFmtId="0" fontId="13" fillId="0" borderId="1" xfId="0" applyFont="1" applyFill="1" applyBorder="1" applyAlignment="1">
      <alignment horizontal="center" vertical="center" wrapText="1"/>
    </xf>
    <xf numFmtId="43" fontId="13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/>
    <xf numFmtId="0" fontId="13" fillId="0" borderId="1" xfId="0" applyFont="1" applyFill="1" applyBorder="1" applyAlignment="1">
      <alignment vertical="center" wrapText="1"/>
    </xf>
    <xf numFmtId="43" fontId="13" fillId="0" borderId="1" xfId="0" applyNumberFormat="1" applyFont="1" applyFill="1" applyBorder="1" applyAlignment="1">
      <alignment horizontal="center" vertical="center"/>
    </xf>
    <xf numFmtId="49" fontId="10" fillId="0" borderId="0" xfId="0" applyNumberFormat="1" applyFont="1"/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43" fontId="13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0" borderId="0" xfId="0" applyNumberFormat="1" applyFont="1"/>
    <xf numFmtId="0" fontId="11" fillId="0" borderId="0" xfId="0" applyFont="1" applyFill="1" applyAlignment="1">
      <alignment vertical="top"/>
    </xf>
    <xf numFmtId="43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7" fillId="0" borderId="0" xfId="0" applyNumberFormat="1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 wrapText="1"/>
    </xf>
    <xf numFmtId="43" fontId="14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3" fontId="13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43" fontId="13" fillId="2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horizontal="center" vertical="top"/>
    </xf>
    <xf numFmtId="0" fontId="8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U206"/>
  <sheetViews>
    <sheetView tabSelected="1" zoomScale="70" zoomScaleNormal="70" workbookViewId="0">
      <pane xSplit="2" ySplit="8" topLeftCell="G18" activePane="bottomRight" state="frozen"/>
      <selection pane="topRight" activeCell="C1" sqref="C1"/>
      <selection pane="bottomLeft" activeCell="A9" sqref="A9"/>
      <selection pane="bottomRight" activeCell="Q13" sqref="Q13"/>
    </sheetView>
  </sheetViews>
  <sheetFormatPr defaultColWidth="9.140625" defaultRowHeight="15"/>
  <cols>
    <col min="1" max="1" width="8" style="10" customWidth="1"/>
    <col min="2" max="2" width="34.140625" style="10" customWidth="1"/>
    <col min="3" max="3" width="14.85546875" style="11" customWidth="1"/>
    <col min="4" max="4" width="17.7109375" style="11" customWidth="1"/>
    <col min="5" max="5" width="14.85546875" style="11" customWidth="1"/>
    <col min="6" max="6" width="11.85546875" style="11" customWidth="1"/>
    <col min="7" max="7" width="12.5703125" style="11" customWidth="1"/>
    <col min="8" max="8" width="12.28515625" style="11" customWidth="1"/>
    <col min="9" max="9" width="14.7109375" style="11" customWidth="1"/>
    <col min="10" max="10" width="11.42578125" style="11" customWidth="1"/>
    <col min="11" max="11" width="13.5703125" style="11" customWidth="1"/>
    <col min="12" max="12" width="21.85546875" style="11" customWidth="1"/>
    <col min="13" max="13" width="22.28515625" style="11" customWidth="1"/>
    <col min="14" max="14" width="26.7109375" style="11" customWidth="1"/>
    <col min="15" max="15" width="10.85546875" style="11" customWidth="1"/>
    <col min="16" max="16" width="12.85546875" style="11" customWidth="1"/>
    <col min="17" max="17" width="13" style="11" customWidth="1"/>
    <col min="18" max="18" width="12.42578125" style="6" customWidth="1"/>
    <col min="19" max="19" width="13.28515625" style="6" customWidth="1"/>
    <col min="20" max="20" width="14.140625" style="11" customWidth="1"/>
    <col min="21" max="16384" width="9.140625" style="6"/>
  </cols>
  <sheetData>
    <row r="1" spans="1:21" ht="38.25" customHeight="1">
      <c r="G1" s="62" t="s">
        <v>293</v>
      </c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7"/>
    </row>
    <row r="2" spans="1:21">
      <c r="C2" s="11" t="s">
        <v>8</v>
      </c>
      <c r="F2" s="12" t="s">
        <v>4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5"/>
      <c r="S2" s="15"/>
      <c r="T2" s="12"/>
    </row>
    <row r="3" spans="1:21" s="1" customFormat="1" ht="22.5" customHeight="1">
      <c r="A3" s="65" t="s">
        <v>351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</row>
    <row r="4" spans="1:21" s="1" customFormat="1" ht="19.5" customHeight="1">
      <c r="A4" s="66" t="s">
        <v>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</row>
    <row r="5" spans="1:21" s="1" customFormat="1" ht="15.75" customHeight="1">
      <c r="A5" s="2"/>
      <c r="B5" s="2"/>
      <c r="C5" s="3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Q5" s="5"/>
      <c r="T5" s="50" t="s">
        <v>3</v>
      </c>
    </row>
    <row r="6" spans="1:21" ht="17.25" customHeight="1">
      <c r="A6" s="64" t="s">
        <v>0</v>
      </c>
      <c r="B6" s="63" t="s">
        <v>7</v>
      </c>
      <c r="C6" s="63" t="s">
        <v>318</v>
      </c>
      <c r="D6" s="63" t="s">
        <v>319</v>
      </c>
      <c r="E6" s="63"/>
      <c r="F6" s="63"/>
      <c r="G6" s="63" t="s">
        <v>353</v>
      </c>
      <c r="H6" s="63" t="s">
        <v>321</v>
      </c>
      <c r="I6" s="63" t="s">
        <v>309</v>
      </c>
      <c r="J6" s="63" t="s">
        <v>322</v>
      </c>
      <c r="K6" s="63" t="s">
        <v>309</v>
      </c>
      <c r="L6" s="67" t="s">
        <v>325</v>
      </c>
      <c r="M6" s="67" t="s">
        <v>323</v>
      </c>
      <c r="N6" s="67" t="s">
        <v>326</v>
      </c>
      <c r="O6" s="63" t="s">
        <v>354</v>
      </c>
      <c r="P6" s="63" t="s">
        <v>311</v>
      </c>
      <c r="Q6" s="63" t="s">
        <v>309</v>
      </c>
      <c r="R6" s="63" t="s">
        <v>355</v>
      </c>
      <c r="S6" s="63" t="s">
        <v>324</v>
      </c>
      <c r="T6" s="63" t="s">
        <v>309</v>
      </c>
    </row>
    <row r="7" spans="1:21" ht="31.15" customHeight="1">
      <c r="A7" s="64"/>
      <c r="B7" s="63"/>
      <c r="C7" s="63"/>
      <c r="D7" s="63" t="s">
        <v>352</v>
      </c>
      <c r="E7" s="63" t="s">
        <v>320</v>
      </c>
      <c r="F7" s="63" t="s">
        <v>290</v>
      </c>
      <c r="G7" s="63"/>
      <c r="H7" s="63"/>
      <c r="I7" s="63"/>
      <c r="J7" s="63"/>
      <c r="K7" s="63"/>
      <c r="L7" s="67"/>
      <c r="M7" s="67"/>
      <c r="N7" s="67"/>
      <c r="O7" s="63"/>
      <c r="P7" s="63"/>
      <c r="Q7" s="63"/>
      <c r="R7" s="63"/>
      <c r="S7" s="63"/>
      <c r="T7" s="63"/>
    </row>
    <row r="8" spans="1:21" ht="141.75" customHeight="1">
      <c r="A8" s="64"/>
      <c r="B8" s="63"/>
      <c r="C8" s="63"/>
      <c r="D8" s="63"/>
      <c r="E8" s="63"/>
      <c r="F8" s="63"/>
      <c r="G8" s="63"/>
      <c r="H8" s="63"/>
      <c r="I8" s="63"/>
      <c r="J8" s="63"/>
      <c r="K8" s="63"/>
      <c r="L8" s="67"/>
      <c r="M8" s="67"/>
      <c r="N8" s="67"/>
      <c r="O8" s="63"/>
      <c r="P8" s="63"/>
      <c r="Q8" s="63"/>
      <c r="R8" s="63"/>
      <c r="S8" s="63"/>
      <c r="T8" s="63"/>
    </row>
    <row r="9" spans="1:21" s="8" customFormat="1" ht="29.25" customHeight="1">
      <c r="A9" s="56" t="s">
        <v>1</v>
      </c>
      <c r="B9" s="56" t="s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55" t="s">
        <v>312</v>
      </c>
      <c r="I9" s="55">
        <v>9</v>
      </c>
      <c r="J9" s="55" t="s">
        <v>313</v>
      </c>
      <c r="K9" s="55">
        <v>11</v>
      </c>
      <c r="L9" s="55" t="s">
        <v>315</v>
      </c>
      <c r="M9" s="55" t="s">
        <v>317</v>
      </c>
      <c r="N9" s="55" t="s">
        <v>316</v>
      </c>
      <c r="O9" s="55">
        <v>12</v>
      </c>
      <c r="P9" s="55" t="s">
        <v>314</v>
      </c>
      <c r="Q9" s="55">
        <v>14</v>
      </c>
      <c r="R9" s="55">
        <v>15</v>
      </c>
      <c r="S9" s="57" t="s">
        <v>310</v>
      </c>
      <c r="T9" s="55">
        <v>17</v>
      </c>
    </row>
    <row r="10" spans="1:21" ht="14.25" customHeight="1">
      <c r="A10" s="16" t="s">
        <v>4</v>
      </c>
      <c r="B10" s="17" t="s">
        <v>14</v>
      </c>
      <c r="C10" s="18">
        <f>C12+C29+C37+C39+C40+C41+C42</f>
        <v>4405.2</v>
      </c>
      <c r="D10" s="18">
        <f>D12+D29+D37+D39+D40+D41+D42</f>
        <v>4485.6999999999989</v>
      </c>
      <c r="E10" s="18">
        <f>E12+E29+E37+E39+E40+E41+E42</f>
        <v>4558.1000000000004</v>
      </c>
      <c r="F10" s="18">
        <f>F12+F29+F37+F39+F40+F41+F42</f>
        <v>4665.5</v>
      </c>
      <c r="G10" s="18">
        <f>G12+G29+G37+G39+G40+G41+G42</f>
        <v>5029.2999999999993</v>
      </c>
      <c r="H10" s="59">
        <f>G10/D10*100</f>
        <v>112.1185099315603</v>
      </c>
      <c r="I10" s="18"/>
      <c r="J10" s="18">
        <f>G10/F10*100</f>
        <v>107.79766370163968</v>
      </c>
      <c r="K10" s="18"/>
      <c r="L10" s="18"/>
      <c r="M10" s="18"/>
      <c r="N10" s="18"/>
      <c r="O10" s="18">
        <f>O12+O29+O37+O39+O40+O41+O42</f>
        <v>4136.2999999999993</v>
      </c>
      <c r="P10" s="18">
        <f>O10/G10*100</f>
        <v>82.244049867774834</v>
      </c>
      <c r="Q10" s="18"/>
      <c r="R10" s="18">
        <f>R12+R29+R37+R39+R40+R41+R42</f>
        <v>4047.4</v>
      </c>
      <c r="S10" s="9">
        <f>R10/O10*100</f>
        <v>97.850736165171796</v>
      </c>
      <c r="T10" s="18"/>
      <c r="U10" s="19"/>
    </row>
    <row r="11" spans="1:21">
      <c r="A11" s="16" t="s">
        <v>4</v>
      </c>
      <c r="B11" s="20" t="s">
        <v>15</v>
      </c>
      <c r="C11" s="21"/>
      <c r="D11" s="14"/>
      <c r="E11" s="14"/>
      <c r="F11" s="14"/>
      <c r="G11" s="14"/>
      <c r="H11" s="59"/>
      <c r="I11" s="14"/>
      <c r="J11" s="18"/>
      <c r="K11" s="14"/>
      <c r="L11" s="14"/>
      <c r="M11" s="14"/>
      <c r="N11" s="14"/>
      <c r="O11" s="14"/>
      <c r="P11" s="18"/>
      <c r="Q11" s="14"/>
      <c r="R11" s="14"/>
      <c r="S11" s="9"/>
      <c r="T11" s="14"/>
      <c r="U11" s="22"/>
    </row>
    <row r="12" spans="1:21" ht="60">
      <c r="A12" s="16">
        <v>1</v>
      </c>
      <c r="B12" s="23" t="s">
        <v>16</v>
      </c>
      <c r="C12" s="24">
        <f>SUM(C13:C28)</f>
        <v>2486.6</v>
      </c>
      <c r="D12" s="24">
        <f t="shared" ref="D12:F12" si="0">SUM(D13:D28)</f>
        <v>2489.1999999999998</v>
      </c>
      <c r="E12" s="24">
        <f t="shared" si="0"/>
        <v>2669</v>
      </c>
      <c r="F12" s="24">
        <f t="shared" si="0"/>
        <v>2669</v>
      </c>
      <c r="G12" s="24">
        <f t="shared" ref="G12" si="1">SUM(G13:G28)</f>
        <v>2806.7</v>
      </c>
      <c r="H12" s="59">
        <f t="shared" ref="H12" si="2">G12/D12*100</f>
        <v>112.75510204081634</v>
      </c>
      <c r="I12" s="21" t="s">
        <v>342</v>
      </c>
      <c r="J12" s="18">
        <f t="shared" ref="J12:J71" si="3">G12/F12*100</f>
        <v>105.15923566878979</v>
      </c>
      <c r="K12" s="21" t="s">
        <v>342</v>
      </c>
      <c r="L12" s="24"/>
      <c r="M12" s="24"/>
      <c r="N12" s="24"/>
      <c r="O12" s="61">
        <f t="shared" ref="O12" si="4">SUM(O13:O28)</f>
        <v>2827.8999999999996</v>
      </c>
      <c r="P12" s="18">
        <f t="shared" ref="P12:P71" si="5">O12/G12*100</f>
        <v>100.75533544732247</v>
      </c>
      <c r="Q12" s="24"/>
      <c r="R12" s="24">
        <f t="shared" ref="R12" si="6">SUM(R13:R28)</f>
        <v>2865.5</v>
      </c>
      <c r="S12" s="9">
        <f t="shared" ref="S12:S71" si="7">R12/O12*100</f>
        <v>101.32960854344215</v>
      </c>
      <c r="T12" s="24"/>
      <c r="U12" s="22"/>
    </row>
    <row r="13" spans="1:21" s="13" customFormat="1" ht="60">
      <c r="A13" s="16"/>
      <c r="B13" s="45" t="s">
        <v>294</v>
      </c>
      <c r="C13" s="21">
        <v>284.8</v>
      </c>
      <c r="D13" s="14">
        <v>258.7</v>
      </c>
      <c r="E13" s="14">
        <v>166.6</v>
      </c>
      <c r="F13" s="14">
        <v>166.6</v>
      </c>
      <c r="G13" s="14">
        <v>278.60000000000002</v>
      </c>
      <c r="H13" s="58">
        <f>G13/D13*100</f>
        <v>107.69230769230771</v>
      </c>
      <c r="I13" s="14" t="s">
        <v>341</v>
      </c>
      <c r="J13" s="18">
        <f t="shared" si="3"/>
        <v>167.22689075630254</v>
      </c>
      <c r="K13" s="14" t="s">
        <v>341</v>
      </c>
      <c r="L13" s="14"/>
      <c r="M13" s="14"/>
      <c r="N13" s="14"/>
      <c r="O13" s="14">
        <v>260.5</v>
      </c>
      <c r="P13" s="18">
        <f t="shared" si="5"/>
        <v>93.503230437903795</v>
      </c>
      <c r="Q13" s="21" t="s">
        <v>342</v>
      </c>
      <c r="R13" s="14">
        <v>262.39999999999998</v>
      </c>
      <c r="S13" s="9">
        <f t="shared" si="7"/>
        <v>100.72936660268712</v>
      </c>
      <c r="T13" s="14" t="s">
        <v>341</v>
      </c>
      <c r="U13" s="25"/>
    </row>
    <row r="14" spans="1:21" s="13" customFormat="1" ht="83.25" customHeight="1">
      <c r="A14" s="16" t="s">
        <v>4</v>
      </c>
      <c r="B14" s="23" t="s">
        <v>17</v>
      </c>
      <c r="C14" s="21"/>
      <c r="D14" s="14"/>
      <c r="E14" s="14"/>
      <c r="F14" s="14"/>
      <c r="G14" s="14"/>
      <c r="H14" s="58"/>
      <c r="I14" s="14"/>
      <c r="J14" s="18"/>
      <c r="K14" s="14"/>
      <c r="L14" s="14"/>
      <c r="M14" s="14"/>
      <c r="N14" s="14"/>
      <c r="O14" s="14"/>
      <c r="P14" s="18"/>
      <c r="Q14" s="14"/>
      <c r="R14" s="14"/>
      <c r="S14" s="9"/>
      <c r="T14" s="14"/>
      <c r="U14" s="25"/>
    </row>
    <row r="15" spans="1:21" s="13" customFormat="1" ht="24">
      <c r="A15" s="16"/>
      <c r="B15" s="46" t="s">
        <v>295</v>
      </c>
      <c r="C15" s="21"/>
      <c r="D15" s="14"/>
      <c r="E15" s="14"/>
      <c r="F15" s="14"/>
      <c r="G15" s="14"/>
      <c r="H15" s="58"/>
      <c r="I15" s="14"/>
      <c r="J15" s="18"/>
      <c r="K15" s="14"/>
      <c r="L15" s="14"/>
      <c r="M15" s="14"/>
      <c r="N15" s="14"/>
      <c r="O15" s="14"/>
      <c r="P15" s="18"/>
      <c r="Q15" s="14"/>
      <c r="R15" s="14"/>
      <c r="S15" s="9"/>
      <c r="T15" s="14"/>
      <c r="U15" s="25"/>
    </row>
    <row r="16" spans="1:21" s="13" customFormat="1" ht="75">
      <c r="A16" s="16"/>
      <c r="B16" s="44" t="s">
        <v>296</v>
      </c>
      <c r="C16" s="21">
        <v>360.5</v>
      </c>
      <c r="D16" s="14">
        <v>315</v>
      </c>
      <c r="E16" s="14">
        <v>880.5</v>
      </c>
      <c r="F16" s="14">
        <v>880.5</v>
      </c>
      <c r="G16" s="14">
        <v>590</v>
      </c>
      <c r="H16" s="58">
        <f t="shared" ref="H16:H71" si="8">G16/D16*100</f>
        <v>187.30158730158729</v>
      </c>
      <c r="I16" s="14" t="s">
        <v>345</v>
      </c>
      <c r="J16" s="18">
        <f t="shared" si="3"/>
        <v>67.007382169222026</v>
      </c>
      <c r="K16" s="14" t="s">
        <v>329</v>
      </c>
      <c r="L16" s="14"/>
      <c r="M16" s="14"/>
      <c r="N16" s="14"/>
      <c r="O16" s="14">
        <v>615.4</v>
      </c>
      <c r="P16" s="18">
        <f t="shared" si="5"/>
        <v>104.3050847457627</v>
      </c>
      <c r="Q16" s="14"/>
      <c r="R16" s="14">
        <v>640.9</v>
      </c>
      <c r="S16" s="9">
        <f t="shared" si="7"/>
        <v>104.14364640883977</v>
      </c>
      <c r="T16" s="14"/>
      <c r="U16" s="25"/>
    </row>
    <row r="17" spans="1:21" s="13" customFormat="1" ht="24">
      <c r="A17" s="16"/>
      <c r="B17" s="46" t="s">
        <v>297</v>
      </c>
      <c r="C17" s="21"/>
      <c r="D17" s="14"/>
      <c r="E17" s="14"/>
      <c r="F17" s="14"/>
      <c r="G17" s="14"/>
      <c r="H17" s="58"/>
      <c r="I17" s="14"/>
      <c r="J17" s="18"/>
      <c r="K17" s="14"/>
      <c r="L17" s="14"/>
      <c r="M17" s="14"/>
      <c r="N17" s="14"/>
      <c r="O17" s="14"/>
      <c r="P17" s="18"/>
      <c r="Q17" s="14"/>
      <c r="R17" s="14"/>
      <c r="S17" s="9"/>
      <c r="T17" s="14"/>
      <c r="U17" s="25"/>
    </row>
    <row r="18" spans="1:21" s="13" customFormat="1" ht="45">
      <c r="A18" s="16"/>
      <c r="B18" s="46" t="s">
        <v>298</v>
      </c>
      <c r="C18" s="21">
        <v>74.3</v>
      </c>
      <c r="D18" s="14">
        <v>84.5</v>
      </c>
      <c r="E18" s="14">
        <v>69.3</v>
      </c>
      <c r="F18" s="14">
        <v>69.3</v>
      </c>
      <c r="G18" s="14">
        <v>93.1</v>
      </c>
      <c r="H18" s="58">
        <f t="shared" si="8"/>
        <v>110.17751479289942</v>
      </c>
      <c r="I18" s="14" t="s">
        <v>327</v>
      </c>
      <c r="J18" s="18">
        <f t="shared" si="3"/>
        <v>134.34343434343435</v>
      </c>
      <c r="K18" s="14"/>
      <c r="L18" s="14"/>
      <c r="M18" s="14"/>
      <c r="N18" s="14"/>
      <c r="O18" s="14">
        <v>101.6</v>
      </c>
      <c r="P18" s="18">
        <f t="shared" si="5"/>
        <v>109.12996777658432</v>
      </c>
      <c r="Q18" s="14" t="s">
        <v>327</v>
      </c>
      <c r="R18" s="14">
        <v>101.6</v>
      </c>
      <c r="S18" s="9">
        <f t="shared" si="7"/>
        <v>100</v>
      </c>
      <c r="T18" s="14"/>
      <c r="U18" s="25"/>
    </row>
    <row r="19" spans="1:21" s="13" customFormat="1" ht="75">
      <c r="A19" s="16"/>
      <c r="B19" s="46" t="s">
        <v>299</v>
      </c>
      <c r="C19" s="21">
        <v>1763</v>
      </c>
      <c r="D19" s="14">
        <v>1829</v>
      </c>
      <c r="E19" s="14">
        <v>1542.9</v>
      </c>
      <c r="F19" s="14">
        <v>1542.9</v>
      </c>
      <c r="G19" s="14">
        <v>1839.8</v>
      </c>
      <c r="H19" s="58">
        <f t="shared" si="8"/>
        <v>100.59048660470202</v>
      </c>
      <c r="I19" s="14" t="s">
        <v>329</v>
      </c>
      <c r="J19" s="18">
        <f t="shared" si="3"/>
        <v>119.24298399118543</v>
      </c>
      <c r="K19" s="14" t="s">
        <v>329</v>
      </c>
      <c r="L19" s="14"/>
      <c r="M19" s="14"/>
      <c r="N19" s="14"/>
      <c r="O19" s="14">
        <v>1845.2</v>
      </c>
      <c r="P19" s="18">
        <f t="shared" si="5"/>
        <v>100.29351016414829</v>
      </c>
      <c r="Q19" s="14"/>
      <c r="R19" s="14">
        <v>1855.3</v>
      </c>
      <c r="S19" s="9">
        <f t="shared" si="7"/>
        <v>100.5473661391719</v>
      </c>
      <c r="T19" s="14"/>
      <c r="U19" s="25"/>
    </row>
    <row r="20" spans="1:21" s="13" customFormat="1" ht="90">
      <c r="A20" s="16"/>
      <c r="B20" s="46" t="s">
        <v>300</v>
      </c>
      <c r="C20" s="21">
        <v>4</v>
      </c>
      <c r="D20" s="14">
        <v>2</v>
      </c>
      <c r="E20" s="14">
        <v>0.5</v>
      </c>
      <c r="F20" s="14">
        <v>0.5</v>
      </c>
      <c r="G20" s="14">
        <v>2.1</v>
      </c>
      <c r="H20" s="58">
        <f t="shared" si="8"/>
        <v>105</v>
      </c>
      <c r="I20" s="14" t="s">
        <v>328</v>
      </c>
      <c r="J20" s="18">
        <f t="shared" si="3"/>
        <v>420</v>
      </c>
      <c r="K20" s="14"/>
      <c r="L20" s="14"/>
      <c r="M20" s="14"/>
      <c r="N20" s="14"/>
      <c r="O20" s="14">
        <v>2</v>
      </c>
      <c r="P20" s="18">
        <f t="shared" si="5"/>
        <v>95.238095238095227</v>
      </c>
      <c r="Q20" s="14" t="s">
        <v>328</v>
      </c>
      <c r="R20" s="14">
        <v>2</v>
      </c>
      <c r="S20" s="9">
        <f t="shared" si="7"/>
        <v>100</v>
      </c>
      <c r="T20" s="14"/>
      <c r="U20" s="25"/>
    </row>
    <row r="21" spans="1:21" s="13" customFormat="1" ht="36">
      <c r="A21" s="16"/>
      <c r="B21" s="46" t="s">
        <v>301</v>
      </c>
      <c r="C21" s="21"/>
      <c r="D21" s="14"/>
      <c r="E21" s="14"/>
      <c r="F21" s="14"/>
      <c r="G21" s="14"/>
      <c r="H21" s="58"/>
      <c r="I21" s="14"/>
      <c r="J21" s="18"/>
      <c r="K21" s="14"/>
      <c r="L21" s="14"/>
      <c r="M21" s="14"/>
      <c r="N21" s="14"/>
      <c r="O21" s="14"/>
      <c r="P21" s="18"/>
      <c r="Q21" s="14"/>
      <c r="R21" s="14"/>
      <c r="S21" s="9"/>
      <c r="T21" s="14"/>
      <c r="U21" s="25"/>
    </row>
    <row r="22" spans="1:21" s="13" customFormat="1" ht="36">
      <c r="A22" s="16"/>
      <c r="B22" s="46" t="s">
        <v>302</v>
      </c>
      <c r="C22" s="21"/>
      <c r="D22" s="14"/>
      <c r="E22" s="14"/>
      <c r="F22" s="14"/>
      <c r="G22" s="14"/>
      <c r="H22" s="58"/>
      <c r="I22" s="14"/>
      <c r="J22" s="18"/>
      <c r="K22" s="14"/>
      <c r="L22" s="14"/>
      <c r="M22" s="14"/>
      <c r="N22" s="14"/>
      <c r="O22" s="14"/>
      <c r="P22" s="18"/>
      <c r="Q22" s="14"/>
      <c r="R22" s="14"/>
      <c r="S22" s="9"/>
      <c r="T22" s="14"/>
      <c r="U22" s="25"/>
    </row>
    <row r="23" spans="1:21" s="13" customFormat="1" ht="24">
      <c r="A23" s="16"/>
      <c r="B23" s="47" t="s">
        <v>303</v>
      </c>
      <c r="C23" s="21"/>
      <c r="D23" s="14"/>
      <c r="E23" s="14"/>
      <c r="F23" s="14"/>
      <c r="G23" s="14"/>
      <c r="H23" s="58"/>
      <c r="I23" s="14"/>
      <c r="J23" s="18"/>
      <c r="K23" s="14"/>
      <c r="L23" s="14"/>
      <c r="M23" s="14"/>
      <c r="N23" s="14"/>
      <c r="O23" s="14"/>
      <c r="P23" s="18"/>
      <c r="Q23" s="14"/>
      <c r="R23" s="14"/>
      <c r="S23" s="9"/>
      <c r="T23" s="14"/>
      <c r="U23" s="25"/>
    </row>
    <row r="24" spans="1:21" s="13" customFormat="1" ht="24">
      <c r="A24" s="16"/>
      <c r="B24" s="46" t="s">
        <v>304</v>
      </c>
      <c r="C24" s="21"/>
      <c r="D24" s="14"/>
      <c r="E24" s="14"/>
      <c r="F24" s="14"/>
      <c r="G24" s="14"/>
      <c r="H24" s="58"/>
      <c r="I24" s="14"/>
      <c r="J24" s="18"/>
      <c r="K24" s="14"/>
      <c r="L24" s="14"/>
      <c r="M24" s="14"/>
      <c r="N24" s="14"/>
      <c r="O24" s="14"/>
      <c r="P24" s="18"/>
      <c r="Q24" s="14"/>
      <c r="R24" s="14"/>
      <c r="S24" s="9"/>
      <c r="T24" s="14"/>
      <c r="U24" s="25"/>
    </row>
    <row r="25" spans="1:21" s="13" customFormat="1" ht="24">
      <c r="A25" s="16"/>
      <c r="B25" s="46" t="s">
        <v>305</v>
      </c>
      <c r="C25" s="21"/>
      <c r="D25" s="14"/>
      <c r="E25" s="14"/>
      <c r="F25" s="14"/>
      <c r="G25" s="14"/>
      <c r="H25" s="58"/>
      <c r="I25" s="14"/>
      <c r="J25" s="18"/>
      <c r="K25" s="14"/>
      <c r="L25" s="14"/>
      <c r="M25" s="14"/>
      <c r="N25" s="14"/>
      <c r="O25" s="14"/>
      <c r="P25" s="18"/>
      <c r="Q25" s="14"/>
      <c r="R25" s="14"/>
      <c r="S25" s="9"/>
      <c r="T25" s="14"/>
      <c r="U25" s="25"/>
    </row>
    <row r="26" spans="1:21" s="13" customFormat="1">
      <c r="A26" s="16"/>
      <c r="B26" s="46" t="s">
        <v>306</v>
      </c>
      <c r="C26" s="21"/>
      <c r="D26" s="14"/>
      <c r="E26" s="14"/>
      <c r="F26" s="14"/>
      <c r="G26" s="14"/>
      <c r="H26" s="58"/>
      <c r="I26" s="14"/>
      <c r="J26" s="18"/>
      <c r="K26" s="14"/>
      <c r="L26" s="14"/>
      <c r="M26" s="14"/>
      <c r="N26" s="14"/>
      <c r="O26" s="14"/>
      <c r="P26" s="18"/>
      <c r="Q26" s="14"/>
      <c r="R26" s="14"/>
      <c r="S26" s="9"/>
      <c r="T26" s="14"/>
      <c r="U26" s="25"/>
    </row>
    <row r="27" spans="1:21" s="13" customFormat="1" ht="60">
      <c r="A27" s="16"/>
      <c r="B27" s="46" t="s">
        <v>307</v>
      </c>
      <c r="C27" s="21"/>
      <c r="D27" s="14"/>
      <c r="E27" s="14">
        <v>9.1999999999999993</v>
      </c>
      <c r="F27" s="14">
        <v>9.1999999999999993</v>
      </c>
      <c r="G27" s="14">
        <v>3.1</v>
      </c>
      <c r="H27" s="58"/>
      <c r="I27" s="14" t="s">
        <v>344</v>
      </c>
      <c r="J27" s="18">
        <f t="shared" si="3"/>
        <v>33.695652173913047</v>
      </c>
      <c r="K27" s="14" t="s">
        <v>348</v>
      </c>
      <c r="L27" s="14"/>
      <c r="M27" s="14"/>
      <c r="N27" s="14"/>
      <c r="O27" s="14">
        <v>3.2</v>
      </c>
      <c r="P27" s="18">
        <f t="shared" si="5"/>
        <v>103.2258064516129</v>
      </c>
      <c r="Q27" s="14"/>
      <c r="R27" s="14">
        <v>3.3</v>
      </c>
      <c r="S27" s="9">
        <f t="shared" si="7"/>
        <v>103.12499999999997</v>
      </c>
      <c r="T27" s="14"/>
      <c r="U27" s="25"/>
    </row>
    <row r="28" spans="1:21" s="13" customFormat="1">
      <c r="A28" s="16"/>
      <c r="B28" s="46" t="s">
        <v>308</v>
      </c>
      <c r="C28" s="21"/>
      <c r="D28" s="14"/>
      <c r="E28" s="14"/>
      <c r="F28" s="14"/>
      <c r="G28" s="14"/>
      <c r="H28" s="58"/>
      <c r="I28" s="14"/>
      <c r="J28" s="18"/>
      <c r="K28" s="14"/>
      <c r="L28" s="14"/>
      <c r="M28" s="14"/>
      <c r="N28" s="14"/>
      <c r="O28" s="14"/>
      <c r="P28" s="18"/>
      <c r="Q28" s="14"/>
      <c r="R28" s="14"/>
      <c r="S28" s="9"/>
      <c r="T28" s="14"/>
      <c r="U28" s="25"/>
    </row>
    <row r="29" spans="1:21" s="13" customFormat="1" ht="107.25" customHeight="1">
      <c r="A29" s="16">
        <v>2</v>
      </c>
      <c r="B29" s="23" t="s">
        <v>18</v>
      </c>
      <c r="C29" s="21">
        <f>C30+C31+C34+C35+C36</f>
        <v>1829.1</v>
      </c>
      <c r="D29" s="21">
        <f>D30+D31+D34+D35+D36</f>
        <v>1883.6</v>
      </c>
      <c r="E29" s="21">
        <v>1819.6</v>
      </c>
      <c r="F29" s="21">
        <f t="shared" ref="F29" si="9">F30+F31+F34+F35+F36</f>
        <v>1883.6</v>
      </c>
      <c r="G29" s="21">
        <f t="shared" ref="G29" si="10">G30+G31+G34+G35+G36</f>
        <v>2160.1999999999998</v>
      </c>
      <c r="H29" s="58">
        <f t="shared" si="8"/>
        <v>114.68464642174558</v>
      </c>
      <c r="I29" s="41" t="s">
        <v>330</v>
      </c>
      <c r="J29" s="18">
        <f t="shared" si="3"/>
        <v>114.68464642174558</v>
      </c>
      <c r="K29" s="41" t="s">
        <v>330</v>
      </c>
      <c r="L29" s="21"/>
      <c r="M29" s="21"/>
      <c r="N29" s="21"/>
      <c r="O29" s="21">
        <f>O32</f>
        <v>1265</v>
      </c>
      <c r="P29" s="18">
        <f t="shared" si="5"/>
        <v>58.559392648828812</v>
      </c>
      <c r="Q29" s="41" t="s">
        <v>330</v>
      </c>
      <c r="R29" s="21">
        <f t="shared" ref="R29" si="11">R30+R31+R34+R35+R36</f>
        <v>1138.5</v>
      </c>
      <c r="S29" s="9">
        <f t="shared" si="7"/>
        <v>90</v>
      </c>
      <c r="T29" s="41" t="s">
        <v>330</v>
      </c>
      <c r="U29" s="25"/>
    </row>
    <row r="30" spans="1:21" s="40" customFormat="1" ht="38.25">
      <c r="A30" s="35" t="s">
        <v>19</v>
      </c>
      <c r="B30" s="36" t="s">
        <v>20</v>
      </c>
      <c r="C30" s="37"/>
      <c r="D30" s="38"/>
      <c r="E30" s="38"/>
      <c r="F30" s="38"/>
      <c r="G30" s="38"/>
      <c r="H30" s="58"/>
      <c r="I30" s="38"/>
      <c r="J30" s="18"/>
      <c r="K30" s="38"/>
      <c r="L30" s="38"/>
      <c r="M30" s="38"/>
      <c r="N30" s="38"/>
      <c r="O30" s="38"/>
      <c r="P30" s="18"/>
      <c r="Q30" s="38"/>
      <c r="R30" s="38"/>
      <c r="S30" s="9"/>
      <c r="T30" s="38"/>
      <c r="U30" s="39"/>
    </row>
    <row r="31" spans="1:21" s="40" customFormat="1" ht="25.5">
      <c r="A31" s="35" t="s">
        <v>21</v>
      </c>
      <c r="B31" s="36" t="s">
        <v>22</v>
      </c>
      <c r="C31" s="41">
        <f>C32+C33</f>
        <v>1829.1</v>
      </c>
      <c r="D31" s="41">
        <f>D32+D33</f>
        <v>1883.6</v>
      </c>
      <c r="E31" s="41">
        <f t="shared" ref="E31:F31" si="12">E32+E33</f>
        <v>1819.6</v>
      </c>
      <c r="F31" s="41">
        <f t="shared" si="12"/>
        <v>1883.6</v>
      </c>
      <c r="G31" s="41">
        <f t="shared" ref="G31" si="13">G32+G33</f>
        <v>2160.1999999999998</v>
      </c>
      <c r="H31" s="58">
        <f t="shared" si="8"/>
        <v>114.68464642174558</v>
      </c>
      <c r="I31" s="41"/>
      <c r="J31" s="18">
        <f t="shared" si="3"/>
        <v>114.68464642174558</v>
      </c>
      <c r="K31" s="41"/>
      <c r="L31" s="41"/>
      <c r="M31" s="41"/>
      <c r="N31" s="41"/>
      <c r="O31" s="41">
        <f t="shared" ref="O31" si="14">O32+O33</f>
        <v>1265</v>
      </c>
      <c r="P31" s="18">
        <f t="shared" si="5"/>
        <v>58.559392648828812</v>
      </c>
      <c r="Q31" s="41"/>
      <c r="R31" s="41">
        <f t="shared" ref="R31" si="15">R32+R33</f>
        <v>1138.5</v>
      </c>
      <c r="S31" s="9">
        <f t="shared" si="7"/>
        <v>90</v>
      </c>
      <c r="T31" s="41"/>
      <c r="U31" s="39"/>
    </row>
    <row r="32" spans="1:21" s="40" customFormat="1">
      <c r="A32" s="35" t="s">
        <v>23</v>
      </c>
      <c r="B32" s="36" t="s">
        <v>24</v>
      </c>
      <c r="C32" s="37">
        <v>1829.1</v>
      </c>
      <c r="D32" s="38">
        <v>1883.6</v>
      </c>
      <c r="E32" s="38">
        <v>1819.6</v>
      </c>
      <c r="F32" s="38">
        <v>1883.6</v>
      </c>
      <c r="G32" s="38">
        <v>2160.1999999999998</v>
      </c>
      <c r="H32" s="58">
        <f t="shared" si="8"/>
        <v>114.68464642174558</v>
      </c>
      <c r="I32" s="38"/>
      <c r="J32" s="18">
        <f t="shared" si="3"/>
        <v>114.68464642174558</v>
      </c>
      <c r="K32" s="38"/>
      <c r="L32" s="38"/>
      <c r="M32" s="38"/>
      <c r="N32" s="38"/>
      <c r="O32" s="38">
        <v>1265</v>
      </c>
      <c r="P32" s="18">
        <f t="shared" si="5"/>
        <v>58.559392648828812</v>
      </c>
      <c r="Q32" s="38"/>
      <c r="R32" s="38">
        <v>1138.5</v>
      </c>
      <c r="S32" s="9">
        <f t="shared" si="7"/>
        <v>90</v>
      </c>
      <c r="T32" s="38"/>
      <c r="U32" s="39"/>
    </row>
    <row r="33" spans="1:21" s="40" customFormat="1" ht="25.5">
      <c r="A33" s="35" t="s">
        <v>25</v>
      </c>
      <c r="B33" s="36" t="s">
        <v>26</v>
      </c>
      <c r="C33" s="37"/>
      <c r="D33" s="38"/>
      <c r="E33" s="38"/>
      <c r="F33" s="38"/>
      <c r="G33" s="38"/>
      <c r="H33" s="58"/>
      <c r="I33" s="38"/>
      <c r="J33" s="18"/>
      <c r="K33" s="38"/>
      <c r="L33" s="38"/>
      <c r="M33" s="38"/>
      <c r="N33" s="38"/>
      <c r="O33" s="38"/>
      <c r="P33" s="18"/>
      <c r="Q33" s="38"/>
      <c r="R33" s="38"/>
      <c r="S33" s="9"/>
      <c r="T33" s="38"/>
      <c r="U33" s="39"/>
    </row>
    <row r="34" spans="1:21" s="40" customFormat="1" ht="51">
      <c r="A34" s="35" t="s">
        <v>27</v>
      </c>
      <c r="B34" s="36" t="s">
        <v>28</v>
      </c>
      <c r="C34" s="37"/>
      <c r="D34" s="38"/>
      <c r="E34" s="38"/>
      <c r="F34" s="38"/>
      <c r="G34" s="38"/>
      <c r="H34" s="58"/>
      <c r="I34" s="38"/>
      <c r="J34" s="18"/>
      <c r="K34" s="38"/>
      <c r="L34" s="38"/>
      <c r="M34" s="38"/>
      <c r="N34" s="38"/>
      <c r="O34" s="38"/>
      <c r="P34" s="18"/>
      <c r="Q34" s="38"/>
      <c r="R34" s="38"/>
      <c r="S34" s="9"/>
      <c r="T34" s="38"/>
      <c r="U34" s="39"/>
    </row>
    <row r="35" spans="1:21" s="40" customFormat="1" ht="51">
      <c r="A35" s="35" t="s">
        <v>29</v>
      </c>
      <c r="B35" s="36" t="s">
        <v>30</v>
      </c>
      <c r="C35" s="37"/>
      <c r="D35" s="38"/>
      <c r="E35" s="38"/>
      <c r="F35" s="38"/>
      <c r="G35" s="38"/>
      <c r="H35" s="58"/>
      <c r="I35" s="38"/>
      <c r="J35" s="18"/>
      <c r="K35" s="38"/>
      <c r="L35" s="38"/>
      <c r="M35" s="38"/>
      <c r="N35" s="38"/>
      <c r="O35" s="38"/>
      <c r="P35" s="18"/>
      <c r="Q35" s="38"/>
      <c r="R35" s="38"/>
      <c r="S35" s="9"/>
      <c r="T35" s="38"/>
      <c r="U35" s="39"/>
    </row>
    <row r="36" spans="1:21" s="40" customFormat="1">
      <c r="A36" s="35" t="s">
        <v>31</v>
      </c>
      <c r="B36" s="36" t="s">
        <v>32</v>
      </c>
      <c r="C36" s="37"/>
      <c r="D36" s="38"/>
      <c r="E36" s="38"/>
      <c r="F36" s="38"/>
      <c r="G36" s="38"/>
      <c r="H36" s="58"/>
      <c r="I36" s="38"/>
      <c r="J36" s="18"/>
      <c r="K36" s="38"/>
      <c r="L36" s="38"/>
      <c r="M36" s="38"/>
      <c r="N36" s="38"/>
      <c r="O36" s="38"/>
      <c r="P36" s="18"/>
      <c r="Q36" s="38"/>
      <c r="R36" s="38"/>
      <c r="S36" s="9"/>
      <c r="T36" s="38"/>
      <c r="U36" s="39"/>
    </row>
    <row r="37" spans="1:21" s="13" customFormat="1" ht="30">
      <c r="A37" s="16">
        <v>3</v>
      </c>
      <c r="B37" s="23" t="s">
        <v>33</v>
      </c>
      <c r="C37" s="24">
        <v>89.5</v>
      </c>
      <c r="D37" s="14">
        <v>69.5</v>
      </c>
      <c r="E37" s="14">
        <v>69.5</v>
      </c>
      <c r="F37" s="14">
        <v>69.5</v>
      </c>
      <c r="G37" s="14"/>
      <c r="H37" s="58">
        <f t="shared" si="8"/>
        <v>0</v>
      </c>
      <c r="I37" s="14"/>
      <c r="J37" s="18">
        <f t="shared" si="3"/>
        <v>0</v>
      </c>
      <c r="K37" s="14"/>
      <c r="L37" s="14"/>
      <c r="M37" s="14"/>
      <c r="N37" s="14"/>
      <c r="O37" s="14"/>
      <c r="P37" s="18"/>
      <c r="Q37" s="14"/>
      <c r="R37" s="14"/>
      <c r="S37" s="9"/>
      <c r="T37" s="14"/>
      <c r="U37" s="25"/>
    </row>
    <row r="38" spans="1:21" s="13" customFormat="1">
      <c r="A38" s="16" t="s">
        <v>10</v>
      </c>
      <c r="B38" s="23" t="s">
        <v>34</v>
      </c>
      <c r="C38" s="24">
        <v>89.5</v>
      </c>
      <c r="D38" s="14">
        <v>69.5</v>
      </c>
      <c r="E38" s="14">
        <v>69.5</v>
      </c>
      <c r="F38" s="14">
        <v>69.5</v>
      </c>
      <c r="G38" s="14"/>
      <c r="H38" s="58">
        <f t="shared" si="8"/>
        <v>0</v>
      </c>
      <c r="I38" s="14"/>
      <c r="J38" s="18">
        <f t="shared" si="3"/>
        <v>0</v>
      </c>
      <c r="K38" s="14"/>
      <c r="L38" s="14"/>
      <c r="M38" s="14"/>
      <c r="N38" s="14"/>
      <c r="O38" s="14"/>
      <c r="P38" s="18"/>
      <c r="Q38" s="14"/>
      <c r="R38" s="14"/>
      <c r="S38" s="9"/>
      <c r="T38" s="14"/>
      <c r="U38" s="25"/>
    </row>
    <row r="39" spans="1:21" s="13" customFormat="1" ht="30">
      <c r="A39" s="16">
        <v>4</v>
      </c>
      <c r="B39" s="23" t="s">
        <v>35</v>
      </c>
      <c r="C39" s="24"/>
      <c r="D39" s="14"/>
      <c r="E39" s="14"/>
      <c r="F39" s="14"/>
      <c r="G39" s="14"/>
      <c r="H39" s="58"/>
      <c r="I39" s="14"/>
      <c r="J39" s="18"/>
      <c r="K39" s="14"/>
      <c r="L39" s="14"/>
      <c r="M39" s="14"/>
      <c r="N39" s="14"/>
      <c r="O39" s="14"/>
      <c r="P39" s="18"/>
      <c r="Q39" s="14"/>
      <c r="R39" s="14"/>
      <c r="S39" s="9"/>
      <c r="T39" s="14"/>
      <c r="U39" s="25"/>
    </row>
    <row r="40" spans="1:21" s="13" customFormat="1">
      <c r="A40" s="16">
        <v>5</v>
      </c>
      <c r="B40" s="23" t="s">
        <v>36</v>
      </c>
      <c r="C40" s="24"/>
      <c r="D40" s="14"/>
      <c r="E40" s="14"/>
      <c r="F40" s="14"/>
      <c r="G40" s="14"/>
      <c r="H40" s="58"/>
      <c r="I40" s="14"/>
      <c r="J40" s="18"/>
      <c r="K40" s="14"/>
      <c r="L40" s="14"/>
      <c r="M40" s="14"/>
      <c r="N40" s="14"/>
      <c r="O40" s="14"/>
      <c r="P40" s="18"/>
      <c r="Q40" s="14"/>
      <c r="R40" s="14"/>
      <c r="S40" s="9"/>
      <c r="T40" s="14"/>
      <c r="U40" s="25"/>
    </row>
    <row r="41" spans="1:21" s="13" customFormat="1" ht="30">
      <c r="A41" s="16">
        <v>6</v>
      </c>
      <c r="B41" s="23" t="s">
        <v>37</v>
      </c>
      <c r="C41" s="24"/>
      <c r="D41" s="14"/>
      <c r="E41" s="14"/>
      <c r="F41" s="14"/>
      <c r="G41" s="14"/>
      <c r="H41" s="58"/>
      <c r="I41" s="14"/>
      <c r="J41" s="18"/>
      <c r="K41" s="14"/>
      <c r="L41" s="14"/>
      <c r="M41" s="14"/>
      <c r="N41" s="14"/>
      <c r="O41" s="14"/>
      <c r="P41" s="18"/>
      <c r="Q41" s="14"/>
      <c r="R41" s="14"/>
      <c r="S41" s="9"/>
      <c r="T41" s="14"/>
      <c r="U41" s="25"/>
    </row>
    <row r="42" spans="1:21" s="13" customFormat="1" ht="60">
      <c r="A42" s="16">
        <v>7</v>
      </c>
      <c r="B42" s="23" t="s">
        <v>38</v>
      </c>
      <c r="C42" s="24"/>
      <c r="D42" s="14">
        <v>43.4</v>
      </c>
      <c r="E42" s="14"/>
      <c r="F42" s="14">
        <v>43.4</v>
      </c>
      <c r="G42" s="14">
        <v>62.4</v>
      </c>
      <c r="H42" s="58">
        <f t="shared" si="8"/>
        <v>143.77880184331798</v>
      </c>
      <c r="I42" s="14" t="s">
        <v>358</v>
      </c>
      <c r="J42" s="18">
        <f t="shared" si="3"/>
        <v>143.77880184331798</v>
      </c>
      <c r="K42" s="14" t="s">
        <v>358</v>
      </c>
      <c r="L42" s="14"/>
      <c r="M42" s="14"/>
      <c r="N42" s="14"/>
      <c r="O42" s="14">
        <v>43.4</v>
      </c>
      <c r="P42" s="18">
        <f t="shared" si="5"/>
        <v>69.551282051282044</v>
      </c>
      <c r="Q42" s="14" t="s">
        <v>358</v>
      </c>
      <c r="R42" s="14">
        <v>43.4</v>
      </c>
      <c r="S42" s="9">
        <v>100</v>
      </c>
      <c r="T42" s="14"/>
      <c r="U42" s="25"/>
    </row>
    <row r="43" spans="1:21" s="13" customFormat="1" ht="60">
      <c r="A43" s="16" t="s">
        <v>39</v>
      </c>
      <c r="B43" s="23" t="s">
        <v>40</v>
      </c>
      <c r="C43" s="24"/>
      <c r="D43" s="14"/>
      <c r="E43" s="14"/>
      <c r="F43" s="14"/>
      <c r="G43" s="14"/>
      <c r="H43" s="58"/>
      <c r="I43" s="14"/>
      <c r="J43" s="18"/>
      <c r="K43" s="14"/>
      <c r="L43" s="14"/>
      <c r="M43" s="14"/>
      <c r="N43" s="14"/>
      <c r="O43" s="14"/>
      <c r="P43" s="18"/>
      <c r="Q43" s="14"/>
      <c r="R43" s="14"/>
      <c r="S43" s="9"/>
      <c r="T43" s="14"/>
      <c r="U43" s="25"/>
    </row>
    <row r="44" spans="1:21" s="13" customFormat="1">
      <c r="A44" s="16" t="s">
        <v>4</v>
      </c>
      <c r="B44" s="17" t="s">
        <v>41</v>
      </c>
      <c r="C44" s="18">
        <f>C46+C91+C110+C131+C145</f>
        <v>4335.7999999999993</v>
      </c>
      <c r="D44" s="18">
        <f>D46+D91+D110+D131+D145</f>
        <v>4485.7</v>
      </c>
      <c r="E44" s="18">
        <f>E46+E91+E110+E131+E145</f>
        <v>3526.2000000000007</v>
      </c>
      <c r="F44" s="18">
        <f t="shared" ref="F44" si="16">F46+F91+F110+F131+F145</f>
        <v>4475.1000000000004</v>
      </c>
      <c r="G44" s="18">
        <f t="shared" ref="G44" si="17">G46+G91+G110+G131+G145</f>
        <v>5029.3000000000011</v>
      </c>
      <c r="H44" s="58">
        <f t="shared" si="8"/>
        <v>112.11850993156031</v>
      </c>
      <c r="I44" s="18"/>
      <c r="J44" s="18">
        <f t="shared" si="3"/>
        <v>112.38408080266365</v>
      </c>
      <c r="K44" s="18"/>
      <c r="L44" s="18"/>
      <c r="M44" s="18"/>
      <c r="N44" s="18"/>
      <c r="O44" s="18">
        <f t="shared" ref="O44" si="18">O46+O91+O110+O131+O145</f>
        <v>4136.2999999999993</v>
      </c>
      <c r="P44" s="18">
        <f t="shared" si="5"/>
        <v>82.244049867774805</v>
      </c>
      <c r="Q44" s="18"/>
      <c r="R44" s="18">
        <f t="shared" ref="R44" si="19">R46+R91+R110+R131+R145</f>
        <v>4047.4</v>
      </c>
      <c r="S44" s="9">
        <f t="shared" si="7"/>
        <v>97.850736165171796</v>
      </c>
      <c r="T44" s="18"/>
      <c r="U44" s="25"/>
    </row>
    <row r="45" spans="1:21" s="13" customFormat="1">
      <c r="A45" s="16" t="s">
        <v>4</v>
      </c>
      <c r="B45" s="20" t="s">
        <v>42</v>
      </c>
      <c r="C45" s="21"/>
      <c r="D45" s="14"/>
      <c r="E45" s="14"/>
      <c r="F45" s="14"/>
      <c r="G45" s="14"/>
      <c r="H45" s="58"/>
      <c r="I45" s="14"/>
      <c r="J45" s="18"/>
      <c r="K45" s="14"/>
      <c r="L45" s="14"/>
      <c r="M45" s="14"/>
      <c r="N45" s="14"/>
      <c r="O45" s="14"/>
      <c r="P45" s="18"/>
      <c r="Q45" s="14"/>
      <c r="R45" s="14"/>
      <c r="S45" s="9"/>
      <c r="T45" s="14"/>
      <c r="U45" s="25"/>
    </row>
    <row r="46" spans="1:21" s="13" customFormat="1" ht="28.5">
      <c r="A46" s="26">
        <v>1</v>
      </c>
      <c r="B46" s="27" t="s">
        <v>291</v>
      </c>
      <c r="C46" s="18">
        <f>C48+C64+C70+C73+C76+C79+C82+C85+C90</f>
        <v>3442.1999999999994</v>
      </c>
      <c r="D46" s="18">
        <f>D48+D64+D70+D73+D76+D79+D82+D85+D90</f>
        <v>3476.9</v>
      </c>
      <c r="E46" s="18">
        <f>E48+E64+E70+E73+E76+E79+E82+E85+E90</f>
        <v>2706.6000000000004</v>
      </c>
      <c r="F46" s="18">
        <f t="shared" ref="F46" si="20">F48+F64+F70+F73+F76+F79+F82+F85+F90</f>
        <v>3466.3</v>
      </c>
      <c r="G46" s="18">
        <f t="shared" ref="G46" si="21">G48+G64+G70+G73+G76+G79+G82+G85+G90</f>
        <v>4216.8000000000011</v>
      </c>
      <c r="H46" s="58">
        <f t="shared" si="8"/>
        <v>121.28045097644456</v>
      </c>
      <c r="I46" s="18"/>
      <c r="J46" s="18">
        <f t="shared" si="3"/>
        <v>121.65132850589968</v>
      </c>
      <c r="K46" s="18"/>
      <c r="L46" s="51"/>
      <c r="M46" s="51"/>
      <c r="N46" s="51"/>
      <c r="O46" s="18">
        <f t="shared" ref="O46" si="22">O48+O64+O70+O73+O76+O79+O82+O85+O90</f>
        <v>3419.3999999999996</v>
      </c>
      <c r="P46" s="18">
        <f t="shared" si="5"/>
        <v>81.08992601024471</v>
      </c>
      <c r="Q46" s="18"/>
      <c r="R46" s="18">
        <f t="shared" ref="R46" si="23">R48+R64+R70+R73+R76+R79+R82+R85+R90</f>
        <v>3232.5</v>
      </c>
      <c r="S46" s="9">
        <f t="shared" si="7"/>
        <v>94.534128794525358</v>
      </c>
      <c r="T46" s="18"/>
      <c r="U46" s="25"/>
    </row>
    <row r="47" spans="1:21">
      <c r="A47" s="16" t="s">
        <v>4</v>
      </c>
      <c r="B47" s="20" t="s">
        <v>15</v>
      </c>
      <c r="C47" s="21"/>
      <c r="D47" s="14"/>
      <c r="E47" s="14"/>
      <c r="F47" s="14"/>
      <c r="G47" s="14"/>
      <c r="H47" s="58"/>
      <c r="I47" s="14"/>
      <c r="J47" s="18"/>
      <c r="K47" s="14"/>
      <c r="L47" s="52"/>
      <c r="M47" s="52"/>
      <c r="N47" s="52"/>
      <c r="O47" s="14"/>
      <c r="P47" s="18"/>
      <c r="Q47" s="14"/>
      <c r="R47" s="14"/>
      <c r="S47" s="9"/>
      <c r="T47" s="14"/>
      <c r="U47" s="22"/>
    </row>
    <row r="48" spans="1:21" ht="75">
      <c r="A48" s="16" t="s">
        <v>43</v>
      </c>
      <c r="B48" s="23" t="s">
        <v>44</v>
      </c>
      <c r="C48" s="21">
        <f>C50+C51+C54</f>
        <v>3024.2999999999997</v>
      </c>
      <c r="D48" s="21">
        <v>2986.1</v>
      </c>
      <c r="E48" s="21">
        <v>2357.4</v>
      </c>
      <c r="F48" s="21">
        <f t="shared" ref="F48" si="24">F50+F51+F54</f>
        <v>2975.5</v>
      </c>
      <c r="G48" s="21">
        <f t="shared" ref="G48" si="25">G50+G51+G54</f>
        <v>3708.3</v>
      </c>
      <c r="H48" s="58">
        <f t="shared" si="8"/>
        <v>124.18539231773886</v>
      </c>
      <c r="I48" s="60" t="s">
        <v>331</v>
      </c>
      <c r="J48" s="18">
        <f t="shared" si="3"/>
        <v>124.62779364812637</v>
      </c>
      <c r="K48" s="60" t="s">
        <v>331</v>
      </c>
      <c r="L48" s="53"/>
      <c r="M48" s="53"/>
      <c r="N48" s="53"/>
      <c r="O48" s="21">
        <f t="shared" ref="O48" si="26">O50+O51+O54</f>
        <v>3119.6</v>
      </c>
      <c r="P48" s="18">
        <f t="shared" si="5"/>
        <v>84.124801121807835</v>
      </c>
      <c r="Q48" s="60" t="s">
        <v>331</v>
      </c>
      <c r="R48" s="21">
        <f t="shared" ref="R48" si="27">R50+R51+R54</f>
        <v>2933.5</v>
      </c>
      <c r="S48" s="9">
        <f t="shared" si="7"/>
        <v>94.034491601487375</v>
      </c>
      <c r="T48" s="21" t="s">
        <v>333</v>
      </c>
      <c r="U48" s="22"/>
    </row>
    <row r="49" spans="1:21">
      <c r="A49" s="16" t="s">
        <v>4</v>
      </c>
      <c r="B49" s="20" t="s">
        <v>45</v>
      </c>
      <c r="C49" s="21"/>
      <c r="D49" s="14"/>
      <c r="E49" s="14"/>
      <c r="F49" s="14"/>
      <c r="G49" s="14"/>
      <c r="H49" s="58"/>
      <c r="I49" s="14"/>
      <c r="J49" s="18"/>
      <c r="K49" s="14"/>
      <c r="L49" s="52"/>
      <c r="M49" s="52"/>
      <c r="N49" s="52"/>
      <c r="O49" s="14"/>
      <c r="P49" s="18"/>
      <c r="Q49" s="14"/>
      <c r="R49" s="14"/>
      <c r="S49" s="9"/>
      <c r="T49" s="14"/>
      <c r="U49" s="22"/>
    </row>
    <row r="50" spans="1:21" ht="75">
      <c r="A50" s="16" t="s">
        <v>46</v>
      </c>
      <c r="B50" s="23" t="s">
        <v>47</v>
      </c>
      <c r="C50" s="24">
        <v>2612.6</v>
      </c>
      <c r="D50" s="14">
        <v>2539.5</v>
      </c>
      <c r="E50" s="14">
        <v>2018.9</v>
      </c>
      <c r="F50" s="14">
        <v>2539.5</v>
      </c>
      <c r="G50" s="14">
        <v>2998.5</v>
      </c>
      <c r="H50" s="58">
        <f t="shared" si="8"/>
        <v>118.07442409923212</v>
      </c>
      <c r="I50" s="60" t="s">
        <v>331</v>
      </c>
      <c r="J50" s="18">
        <f t="shared" si="3"/>
        <v>118.07442409923212</v>
      </c>
      <c r="K50" s="60" t="s">
        <v>331</v>
      </c>
      <c r="L50" s="52"/>
      <c r="M50" s="52"/>
      <c r="N50" s="52"/>
      <c r="O50" s="14">
        <v>2767.4</v>
      </c>
      <c r="P50" s="18">
        <f t="shared" si="5"/>
        <v>92.292813073203277</v>
      </c>
      <c r="Q50" s="14"/>
      <c r="R50" s="14">
        <v>2581.3000000000002</v>
      </c>
      <c r="S50" s="9">
        <f t="shared" si="7"/>
        <v>93.275276432752761</v>
      </c>
      <c r="T50" s="21" t="s">
        <v>333</v>
      </c>
      <c r="U50" s="22"/>
    </row>
    <row r="51" spans="1:21" ht="30">
      <c r="A51" s="16" t="s">
        <v>48</v>
      </c>
      <c r="B51" s="23" t="s">
        <v>49</v>
      </c>
      <c r="C51" s="24">
        <v>411.7</v>
      </c>
      <c r="D51" s="14">
        <v>436</v>
      </c>
      <c r="E51" s="14">
        <v>327.9</v>
      </c>
      <c r="F51" s="14">
        <v>436</v>
      </c>
      <c r="G51" s="14">
        <v>709.8</v>
      </c>
      <c r="H51" s="58">
        <f t="shared" si="8"/>
        <v>162.79816513761466</v>
      </c>
      <c r="I51" s="31" t="s">
        <v>332</v>
      </c>
      <c r="J51" s="18">
        <f t="shared" si="3"/>
        <v>162.79816513761466</v>
      </c>
      <c r="K51" s="31" t="s">
        <v>332</v>
      </c>
      <c r="L51" s="52"/>
      <c r="M51" s="52"/>
      <c r="N51" s="52"/>
      <c r="O51" s="14">
        <v>352.2</v>
      </c>
      <c r="P51" s="18">
        <f t="shared" si="5"/>
        <v>49.619611158072694</v>
      </c>
      <c r="Q51" s="31" t="s">
        <v>332</v>
      </c>
      <c r="R51" s="14">
        <v>352.2</v>
      </c>
      <c r="S51" s="9">
        <f t="shared" si="7"/>
        <v>100</v>
      </c>
      <c r="T51" s="14"/>
      <c r="U51" s="22"/>
    </row>
    <row r="52" spans="1:21">
      <c r="A52" s="68" t="s">
        <v>50</v>
      </c>
      <c r="B52" s="23" t="s">
        <v>5</v>
      </c>
      <c r="C52" s="24"/>
      <c r="D52" s="14"/>
      <c r="E52" s="14"/>
      <c r="F52" s="14"/>
      <c r="G52" s="14"/>
      <c r="H52" s="58"/>
      <c r="I52" s="14"/>
      <c r="J52" s="18"/>
      <c r="K52" s="14"/>
      <c r="L52" s="52"/>
      <c r="M52" s="52"/>
      <c r="N52" s="52"/>
      <c r="O52" s="14"/>
      <c r="P52" s="18"/>
      <c r="Q52" s="14"/>
      <c r="R52" s="14"/>
      <c r="S52" s="9"/>
      <c r="T52" s="14"/>
      <c r="U52" s="22"/>
    </row>
    <row r="53" spans="1:21" ht="97.5" customHeight="1">
      <c r="A53" s="68"/>
      <c r="B53" s="23" t="s">
        <v>51</v>
      </c>
      <c r="C53" s="24"/>
      <c r="D53" s="14"/>
      <c r="E53" s="14"/>
      <c r="F53" s="14"/>
      <c r="G53" s="14"/>
      <c r="H53" s="58"/>
      <c r="I53" s="14"/>
      <c r="J53" s="18"/>
      <c r="K53" s="14"/>
      <c r="L53" s="52"/>
      <c r="M53" s="52"/>
      <c r="N53" s="52"/>
      <c r="O53" s="14"/>
      <c r="P53" s="18"/>
      <c r="Q53" s="14"/>
      <c r="R53" s="14"/>
      <c r="S53" s="9"/>
      <c r="T53" s="14"/>
      <c r="U53" s="22"/>
    </row>
    <row r="54" spans="1:21">
      <c r="A54" s="16" t="s">
        <v>52</v>
      </c>
      <c r="B54" s="23" t="s">
        <v>53</v>
      </c>
      <c r="C54" s="24"/>
      <c r="D54" s="14"/>
      <c r="E54" s="14"/>
      <c r="F54" s="14"/>
      <c r="G54" s="14"/>
      <c r="H54" s="58"/>
      <c r="I54" s="14"/>
      <c r="J54" s="18"/>
      <c r="K54" s="14"/>
      <c r="L54" s="52"/>
      <c r="M54" s="52"/>
      <c r="N54" s="52"/>
      <c r="O54" s="14"/>
      <c r="P54" s="18"/>
      <c r="Q54" s="14"/>
      <c r="R54" s="14"/>
      <c r="S54" s="9"/>
      <c r="T54" s="14"/>
      <c r="U54" s="22"/>
    </row>
    <row r="55" spans="1:21">
      <c r="A55" s="68" t="s">
        <v>54</v>
      </c>
      <c r="B55" s="23" t="s">
        <v>5</v>
      </c>
      <c r="C55" s="24"/>
      <c r="D55" s="14"/>
      <c r="E55" s="14"/>
      <c r="F55" s="14"/>
      <c r="G55" s="14"/>
      <c r="H55" s="58"/>
      <c r="I55" s="14"/>
      <c r="J55" s="18"/>
      <c r="K55" s="14"/>
      <c r="L55" s="52"/>
      <c r="M55" s="52"/>
      <c r="N55" s="52"/>
      <c r="O55" s="14"/>
      <c r="P55" s="18"/>
      <c r="Q55" s="14"/>
      <c r="R55" s="14"/>
      <c r="S55" s="9"/>
      <c r="T55" s="14"/>
      <c r="U55" s="22"/>
    </row>
    <row r="56" spans="1:21" ht="105">
      <c r="A56" s="68"/>
      <c r="B56" s="23" t="s">
        <v>51</v>
      </c>
      <c r="C56" s="24"/>
      <c r="D56" s="14"/>
      <c r="E56" s="14"/>
      <c r="F56" s="14"/>
      <c r="G56" s="14"/>
      <c r="H56" s="58"/>
      <c r="I56" s="14"/>
      <c r="J56" s="18"/>
      <c r="K56" s="14"/>
      <c r="L56" s="52"/>
      <c r="M56" s="52"/>
      <c r="N56" s="52"/>
      <c r="O56" s="14"/>
      <c r="P56" s="18"/>
      <c r="Q56" s="14"/>
      <c r="R56" s="14"/>
      <c r="S56" s="9"/>
      <c r="T56" s="14"/>
      <c r="U56" s="22"/>
    </row>
    <row r="57" spans="1:21" ht="85.5">
      <c r="A57" s="16" t="s">
        <v>55</v>
      </c>
      <c r="B57" s="27" t="s">
        <v>56</v>
      </c>
      <c r="C57" s="21"/>
      <c r="D57" s="21">
        <f t="shared" ref="D57:F57" si="28">D59+D60+D61</f>
        <v>10.6</v>
      </c>
      <c r="E57" s="21">
        <v>10.6</v>
      </c>
      <c r="F57" s="21">
        <f t="shared" si="28"/>
        <v>10.6</v>
      </c>
      <c r="G57" s="21">
        <v>0</v>
      </c>
      <c r="H57" s="58">
        <f t="shared" si="8"/>
        <v>0</v>
      </c>
      <c r="I57" s="21"/>
      <c r="J57" s="18">
        <f t="shared" si="3"/>
        <v>0</v>
      </c>
      <c r="K57" s="31"/>
      <c r="L57" s="53"/>
      <c r="M57" s="53"/>
      <c r="N57" s="53"/>
      <c r="O57" s="21">
        <f t="shared" ref="O57" si="29">O59+O60+O61</f>
        <v>0</v>
      </c>
      <c r="P57" s="18"/>
      <c r="Q57" s="21"/>
      <c r="R57" s="21">
        <f t="shared" ref="R57" si="30">R59+R60+R61</f>
        <v>0</v>
      </c>
      <c r="S57" s="9"/>
      <c r="T57" s="21"/>
      <c r="U57" s="22"/>
    </row>
    <row r="58" spans="1:21">
      <c r="A58" s="16" t="s">
        <v>4</v>
      </c>
      <c r="B58" s="20" t="s">
        <v>15</v>
      </c>
      <c r="C58" s="21"/>
      <c r="D58" s="14"/>
      <c r="E58" s="14"/>
      <c r="F58" s="14"/>
      <c r="G58" s="14"/>
      <c r="H58" s="58"/>
      <c r="I58" s="14"/>
      <c r="J58" s="18"/>
      <c r="K58" s="14"/>
      <c r="L58" s="52"/>
      <c r="M58" s="52"/>
      <c r="N58" s="52"/>
      <c r="O58" s="14"/>
      <c r="P58" s="18"/>
      <c r="Q58" s="14"/>
      <c r="R58" s="14"/>
      <c r="S58" s="9"/>
      <c r="T58" s="14"/>
      <c r="U58" s="19"/>
    </row>
    <row r="59" spans="1:21" ht="60">
      <c r="A59" s="16" t="s">
        <v>57</v>
      </c>
      <c r="B59" s="23" t="s">
        <v>58</v>
      </c>
      <c r="C59" s="24"/>
      <c r="D59" s="14"/>
      <c r="E59" s="14"/>
      <c r="F59" s="14"/>
      <c r="G59" s="14"/>
      <c r="H59" s="58"/>
      <c r="I59" s="14"/>
      <c r="J59" s="18"/>
      <c r="K59" s="14"/>
      <c r="L59" s="52"/>
      <c r="M59" s="52"/>
      <c r="N59" s="52"/>
      <c r="O59" s="14"/>
      <c r="P59" s="18"/>
      <c r="Q59" s="14"/>
      <c r="R59" s="14"/>
      <c r="S59" s="9"/>
      <c r="T59" s="14"/>
      <c r="U59" s="22"/>
    </row>
    <row r="60" spans="1:21" ht="18" customHeight="1">
      <c r="A60" s="16" t="s">
        <v>59</v>
      </c>
      <c r="B60" s="23" t="s">
        <v>60</v>
      </c>
      <c r="C60" s="24"/>
      <c r="D60" s="14"/>
      <c r="E60" s="14"/>
      <c r="F60" s="14"/>
      <c r="G60" s="14"/>
      <c r="H60" s="58"/>
      <c r="I60" s="14"/>
      <c r="J60" s="18"/>
      <c r="K60" s="14"/>
      <c r="L60" s="52"/>
      <c r="M60" s="52"/>
      <c r="N60" s="52"/>
      <c r="O60" s="14"/>
      <c r="P60" s="18"/>
      <c r="Q60" s="14"/>
      <c r="R60" s="14"/>
      <c r="S60" s="9"/>
      <c r="T60" s="14"/>
      <c r="U60" s="22"/>
    </row>
    <row r="61" spans="1:21" ht="30">
      <c r="A61" s="16" t="s">
        <v>61</v>
      </c>
      <c r="B61" s="23" t="s">
        <v>62</v>
      </c>
      <c r="C61" s="24"/>
      <c r="D61" s="14">
        <v>10.6</v>
      </c>
      <c r="E61" s="14">
        <v>10.6</v>
      </c>
      <c r="F61" s="14">
        <v>10.6</v>
      </c>
      <c r="G61" s="14">
        <v>0</v>
      </c>
      <c r="H61" s="58">
        <f t="shared" si="8"/>
        <v>0</v>
      </c>
      <c r="I61" s="31"/>
      <c r="J61" s="18">
        <f t="shared" si="3"/>
        <v>0</v>
      </c>
      <c r="K61" s="31"/>
      <c r="L61" s="52"/>
      <c r="M61" s="52"/>
      <c r="N61" s="52"/>
      <c r="O61" s="14"/>
      <c r="P61" s="18"/>
      <c r="Q61" s="14"/>
      <c r="R61" s="14"/>
      <c r="S61" s="9"/>
      <c r="T61" s="14"/>
      <c r="U61" s="22"/>
    </row>
    <row r="62" spans="1:21">
      <c r="A62" s="68" t="s">
        <v>63</v>
      </c>
      <c r="B62" s="23"/>
      <c r="C62" s="24"/>
      <c r="D62" s="14"/>
      <c r="E62" s="14"/>
      <c r="F62" s="14"/>
      <c r="G62" s="14"/>
      <c r="H62" s="58"/>
      <c r="I62" s="14"/>
      <c r="J62" s="18"/>
      <c r="K62" s="14"/>
      <c r="L62" s="52"/>
      <c r="M62" s="52"/>
      <c r="N62" s="52"/>
      <c r="O62" s="14"/>
      <c r="P62" s="18"/>
      <c r="Q62" s="14"/>
      <c r="R62" s="14"/>
      <c r="S62" s="9"/>
      <c r="T62" s="14"/>
      <c r="U62" s="22"/>
    </row>
    <row r="63" spans="1:21" ht="120">
      <c r="A63" s="68"/>
      <c r="B63" s="23" t="s">
        <v>64</v>
      </c>
      <c r="C63" s="24"/>
      <c r="D63" s="14"/>
      <c r="E63" s="14"/>
      <c r="F63" s="14"/>
      <c r="G63" s="14"/>
      <c r="H63" s="58"/>
      <c r="I63" s="14"/>
      <c r="J63" s="18"/>
      <c r="K63" s="14"/>
      <c r="L63" s="52"/>
      <c r="M63" s="52"/>
      <c r="N63" s="52"/>
      <c r="O63" s="14"/>
      <c r="P63" s="18"/>
      <c r="Q63" s="14"/>
      <c r="R63" s="14"/>
      <c r="S63" s="9"/>
      <c r="T63" s="14"/>
      <c r="U63" s="22"/>
    </row>
    <row r="64" spans="1:21">
      <c r="A64" s="16" t="s">
        <v>65</v>
      </c>
      <c r="B64" s="23" t="s">
        <v>66</v>
      </c>
      <c r="C64" s="21">
        <f>C65+C67</f>
        <v>128.1</v>
      </c>
      <c r="D64" s="21">
        <f t="shared" ref="D64:F64" si="31">D65+D67</f>
        <v>124</v>
      </c>
      <c r="E64" s="21">
        <f t="shared" si="31"/>
        <v>69.600000000000009</v>
      </c>
      <c r="F64" s="21">
        <f t="shared" si="31"/>
        <v>124</v>
      </c>
      <c r="G64" s="21">
        <f t="shared" ref="G64" si="32">G65+G67</f>
        <v>194.8</v>
      </c>
      <c r="H64" s="58">
        <f t="shared" si="8"/>
        <v>157.09677419354838</v>
      </c>
      <c r="I64" s="21"/>
      <c r="J64" s="18">
        <f t="shared" si="3"/>
        <v>157.09677419354838</v>
      </c>
      <c r="K64" s="21"/>
      <c r="L64" s="53"/>
      <c r="M64" s="53"/>
      <c r="N64" s="53"/>
      <c r="O64" s="21">
        <f t="shared" ref="O64" si="33">O65+O67</f>
        <v>123.2</v>
      </c>
      <c r="P64" s="18">
        <f t="shared" si="5"/>
        <v>63.244353182751532</v>
      </c>
      <c r="Q64" s="21"/>
      <c r="R64" s="21">
        <f t="shared" ref="R64" si="34">R65+R67</f>
        <v>122.3</v>
      </c>
      <c r="S64" s="9">
        <f t="shared" si="7"/>
        <v>99.26948051948051</v>
      </c>
      <c r="T64" s="21"/>
      <c r="U64" s="22"/>
    </row>
    <row r="65" spans="1:21" ht="75">
      <c r="A65" s="28" t="s">
        <v>67</v>
      </c>
      <c r="B65" s="29" t="s">
        <v>68</v>
      </c>
      <c r="C65" s="30">
        <v>123.9</v>
      </c>
      <c r="D65" s="31">
        <v>115.5</v>
      </c>
      <c r="E65" s="31">
        <v>65.7</v>
      </c>
      <c r="F65" s="31">
        <v>115.5</v>
      </c>
      <c r="G65" s="31">
        <v>186.3</v>
      </c>
      <c r="H65" s="58">
        <f t="shared" si="8"/>
        <v>161.29870129870133</v>
      </c>
      <c r="I65" s="21" t="s">
        <v>359</v>
      </c>
      <c r="J65" s="18">
        <f t="shared" si="3"/>
        <v>161.29870129870133</v>
      </c>
      <c r="K65" s="21" t="s">
        <v>359</v>
      </c>
      <c r="L65" s="52"/>
      <c r="M65" s="52"/>
      <c r="N65" s="52"/>
      <c r="O65" s="31">
        <v>113.2</v>
      </c>
      <c r="P65" s="18">
        <f t="shared" si="5"/>
        <v>60.762211486849161</v>
      </c>
      <c r="Q65" s="21" t="s">
        <v>333</v>
      </c>
      <c r="R65" s="31">
        <v>112.3</v>
      </c>
      <c r="S65" s="9">
        <f t="shared" si="7"/>
        <v>99.204946996466418</v>
      </c>
      <c r="T65" s="31"/>
      <c r="U65" s="22"/>
    </row>
    <row r="66" spans="1:21">
      <c r="A66" s="16" t="s">
        <v>69</v>
      </c>
      <c r="B66" s="23" t="s">
        <v>70</v>
      </c>
      <c r="C66" s="24"/>
      <c r="D66" s="14"/>
      <c r="E66" s="14"/>
      <c r="F66" s="14"/>
      <c r="G66" s="14"/>
      <c r="H66" s="58"/>
      <c r="I66" s="14"/>
      <c r="J66" s="18"/>
      <c r="K66" s="14"/>
      <c r="L66" s="52"/>
      <c r="M66" s="52"/>
      <c r="N66" s="52"/>
      <c r="O66" s="14"/>
      <c r="P66" s="18"/>
      <c r="Q66" s="14"/>
      <c r="R66" s="14"/>
      <c r="S66" s="9"/>
      <c r="T66" s="14"/>
      <c r="U66" s="22"/>
    </row>
    <row r="67" spans="1:21" ht="75">
      <c r="A67" s="16" t="s">
        <v>71</v>
      </c>
      <c r="B67" s="23" t="s">
        <v>72</v>
      </c>
      <c r="C67" s="24">
        <v>4.2</v>
      </c>
      <c r="D67" s="14">
        <v>8.5</v>
      </c>
      <c r="E67" s="14">
        <v>3.9</v>
      </c>
      <c r="F67" s="14">
        <v>8.5</v>
      </c>
      <c r="G67" s="14">
        <v>8.5</v>
      </c>
      <c r="H67" s="58">
        <f t="shared" si="8"/>
        <v>100</v>
      </c>
      <c r="I67" s="14"/>
      <c r="J67" s="18">
        <f t="shared" si="3"/>
        <v>100</v>
      </c>
      <c r="K67" s="14"/>
      <c r="L67" s="52"/>
      <c r="M67" s="52"/>
      <c r="N67" s="52"/>
      <c r="O67" s="14">
        <v>10</v>
      </c>
      <c r="P67" s="18">
        <f t="shared" si="5"/>
        <v>117.64705882352942</v>
      </c>
      <c r="Q67" s="14" t="s">
        <v>346</v>
      </c>
      <c r="R67" s="14">
        <v>10</v>
      </c>
      <c r="S67" s="9">
        <f t="shared" si="7"/>
        <v>100</v>
      </c>
      <c r="T67" s="14"/>
      <c r="U67" s="22"/>
    </row>
    <row r="68" spans="1:21">
      <c r="A68" s="68" t="s">
        <v>73</v>
      </c>
      <c r="B68" s="23" t="s">
        <v>5</v>
      </c>
      <c r="C68" s="24"/>
      <c r="D68" s="14"/>
      <c r="E68" s="14"/>
      <c r="F68" s="14"/>
      <c r="G68" s="14"/>
      <c r="H68" s="58"/>
      <c r="I68" s="14"/>
      <c r="J68" s="18"/>
      <c r="K68" s="14"/>
      <c r="L68" s="52"/>
      <c r="M68" s="52"/>
      <c r="N68" s="52"/>
      <c r="O68" s="14"/>
      <c r="P68" s="18"/>
      <c r="Q68" s="14"/>
      <c r="R68" s="14"/>
      <c r="S68" s="9"/>
      <c r="T68" s="14"/>
      <c r="U68" s="22"/>
    </row>
    <row r="69" spans="1:21" ht="105">
      <c r="A69" s="68"/>
      <c r="B69" s="23" t="s">
        <v>51</v>
      </c>
      <c r="C69" s="24"/>
      <c r="D69" s="14"/>
      <c r="E69" s="14"/>
      <c r="F69" s="14"/>
      <c r="G69" s="14"/>
      <c r="H69" s="58"/>
      <c r="I69" s="14"/>
      <c r="J69" s="18"/>
      <c r="K69" s="14"/>
      <c r="L69" s="52"/>
      <c r="M69" s="52"/>
      <c r="N69" s="52"/>
      <c r="O69" s="14"/>
      <c r="P69" s="18"/>
      <c r="Q69" s="14"/>
      <c r="R69" s="14"/>
      <c r="S69" s="9"/>
      <c r="T69" s="14"/>
      <c r="U69" s="22"/>
    </row>
    <row r="70" spans="1:21" ht="75">
      <c r="A70" s="16" t="s">
        <v>74</v>
      </c>
      <c r="B70" s="23" t="s">
        <v>75</v>
      </c>
      <c r="C70" s="21">
        <f>C71+C72</f>
        <v>13.6</v>
      </c>
      <c r="D70" s="21">
        <f t="shared" ref="D70:F70" si="35">D71+D72</f>
        <v>16.7</v>
      </c>
      <c r="E70" s="21">
        <f t="shared" si="35"/>
        <v>9.6999999999999993</v>
      </c>
      <c r="F70" s="21">
        <f t="shared" si="35"/>
        <v>16.7</v>
      </c>
      <c r="G70" s="21">
        <f t="shared" ref="G70" si="36">G71+G72</f>
        <v>16.7</v>
      </c>
      <c r="H70" s="58">
        <f t="shared" si="8"/>
        <v>100</v>
      </c>
      <c r="I70" s="21"/>
      <c r="J70" s="18">
        <f t="shared" si="3"/>
        <v>100</v>
      </c>
      <c r="K70" s="21"/>
      <c r="L70" s="53"/>
      <c r="M70" s="53"/>
      <c r="N70" s="53"/>
      <c r="O70" s="21">
        <f t="shared" ref="O70" si="37">O71+O72</f>
        <v>15.6</v>
      </c>
      <c r="P70" s="18">
        <f t="shared" si="5"/>
        <v>93.41317365269461</v>
      </c>
      <c r="Q70" s="21" t="s">
        <v>333</v>
      </c>
      <c r="R70" s="21">
        <f t="shared" ref="R70" si="38">R71+R72</f>
        <v>15.7</v>
      </c>
      <c r="S70" s="9">
        <f t="shared" si="7"/>
        <v>100.64102564102564</v>
      </c>
      <c r="T70" s="21"/>
      <c r="U70" s="22"/>
    </row>
    <row r="71" spans="1:21">
      <c r="A71" s="16" t="s">
        <v>76</v>
      </c>
      <c r="B71" s="23" t="s">
        <v>77</v>
      </c>
      <c r="C71" s="24">
        <v>13.6</v>
      </c>
      <c r="D71" s="14">
        <v>16.7</v>
      </c>
      <c r="E71" s="14">
        <v>9.6999999999999993</v>
      </c>
      <c r="F71" s="14">
        <v>16.7</v>
      </c>
      <c r="G71" s="14">
        <v>16.7</v>
      </c>
      <c r="H71" s="58">
        <f t="shared" si="8"/>
        <v>100</v>
      </c>
      <c r="I71" s="14"/>
      <c r="J71" s="18">
        <f t="shared" si="3"/>
        <v>100</v>
      </c>
      <c r="K71" s="14"/>
      <c r="L71" s="52"/>
      <c r="M71" s="52"/>
      <c r="N71" s="52"/>
      <c r="O71" s="14">
        <v>15.6</v>
      </c>
      <c r="P71" s="18">
        <f t="shared" si="5"/>
        <v>93.41317365269461</v>
      </c>
      <c r="Q71" s="14"/>
      <c r="R71" s="14">
        <v>15.7</v>
      </c>
      <c r="S71" s="9">
        <f t="shared" si="7"/>
        <v>100.64102564102564</v>
      </c>
      <c r="T71" s="14"/>
      <c r="U71" s="22"/>
    </row>
    <row r="72" spans="1:21" ht="30">
      <c r="A72" s="16" t="s">
        <v>78</v>
      </c>
      <c r="B72" s="23" t="s">
        <v>72</v>
      </c>
      <c r="C72" s="24"/>
      <c r="D72" s="14"/>
      <c r="E72" s="14"/>
      <c r="F72" s="14"/>
      <c r="G72" s="14"/>
      <c r="H72" s="58"/>
      <c r="I72" s="14"/>
      <c r="J72" s="18"/>
      <c r="K72" s="14"/>
      <c r="L72" s="52"/>
      <c r="M72" s="52"/>
      <c r="N72" s="52"/>
      <c r="O72" s="14"/>
      <c r="P72" s="18"/>
      <c r="Q72" s="14"/>
      <c r="R72" s="14"/>
      <c r="S72" s="9"/>
      <c r="T72" s="14"/>
      <c r="U72" s="22"/>
    </row>
    <row r="73" spans="1:21">
      <c r="A73" s="16" t="s">
        <v>79</v>
      </c>
      <c r="B73" s="23" t="s">
        <v>80</v>
      </c>
      <c r="C73" s="21">
        <f>C74+C75</f>
        <v>0</v>
      </c>
      <c r="D73" s="21">
        <f t="shared" ref="D73:F73" si="39">D74+D75</f>
        <v>0</v>
      </c>
      <c r="E73" s="21">
        <f t="shared" si="39"/>
        <v>0</v>
      </c>
      <c r="F73" s="21">
        <f t="shared" si="39"/>
        <v>0</v>
      </c>
      <c r="G73" s="21">
        <f t="shared" ref="G73" si="40">G74+G75</f>
        <v>0</v>
      </c>
      <c r="H73" s="58"/>
      <c r="I73" s="21"/>
      <c r="J73" s="18"/>
      <c r="K73" s="21"/>
      <c r="L73" s="53"/>
      <c r="M73" s="53"/>
      <c r="N73" s="53"/>
      <c r="O73" s="21">
        <f t="shared" ref="O73" si="41">O74+O75</f>
        <v>0</v>
      </c>
      <c r="P73" s="18"/>
      <c r="Q73" s="21"/>
      <c r="R73" s="21">
        <f t="shared" ref="R73" si="42">R74+R75</f>
        <v>0</v>
      </c>
      <c r="S73" s="9"/>
      <c r="T73" s="21"/>
      <c r="U73" s="22"/>
    </row>
    <row r="74" spans="1:21">
      <c r="A74" s="16" t="s">
        <v>81</v>
      </c>
      <c r="B74" s="23" t="s">
        <v>82</v>
      </c>
      <c r="C74" s="24"/>
      <c r="D74" s="32"/>
      <c r="E74" s="32"/>
      <c r="F74" s="32"/>
      <c r="G74" s="32"/>
      <c r="H74" s="58"/>
      <c r="I74" s="32"/>
      <c r="J74" s="18"/>
      <c r="K74" s="32"/>
      <c r="L74" s="54"/>
      <c r="M74" s="54"/>
      <c r="N74" s="54"/>
      <c r="O74" s="32"/>
      <c r="P74" s="18"/>
      <c r="Q74" s="32"/>
      <c r="R74" s="32"/>
      <c r="S74" s="9"/>
      <c r="T74" s="32"/>
      <c r="U74" s="22"/>
    </row>
    <row r="75" spans="1:21" ht="30">
      <c r="A75" s="16" t="s">
        <v>83</v>
      </c>
      <c r="B75" s="23" t="s">
        <v>72</v>
      </c>
      <c r="C75" s="24"/>
      <c r="D75" s="14"/>
      <c r="E75" s="14"/>
      <c r="F75" s="14"/>
      <c r="G75" s="14"/>
      <c r="H75" s="58"/>
      <c r="I75" s="14"/>
      <c r="J75" s="18"/>
      <c r="K75" s="14"/>
      <c r="L75" s="52"/>
      <c r="M75" s="52"/>
      <c r="N75" s="52"/>
      <c r="O75" s="14"/>
      <c r="P75" s="18"/>
      <c r="Q75" s="14"/>
      <c r="R75" s="14"/>
      <c r="S75" s="9"/>
      <c r="T75" s="14"/>
      <c r="U75" s="22"/>
    </row>
    <row r="76" spans="1:21">
      <c r="A76" s="16" t="s">
        <v>84</v>
      </c>
      <c r="B76" s="23" t="s">
        <v>85</v>
      </c>
      <c r="C76" s="21">
        <f>C77+C78</f>
        <v>0</v>
      </c>
      <c r="D76" s="21">
        <f t="shared" ref="D76:F76" si="43">D77+D78</f>
        <v>0</v>
      </c>
      <c r="E76" s="21">
        <f t="shared" si="43"/>
        <v>0</v>
      </c>
      <c r="F76" s="21">
        <f t="shared" si="43"/>
        <v>0</v>
      </c>
      <c r="G76" s="21">
        <f t="shared" ref="G76" si="44">G77+G78</f>
        <v>0</v>
      </c>
      <c r="H76" s="58"/>
      <c r="I76" s="21"/>
      <c r="J76" s="18"/>
      <c r="K76" s="21"/>
      <c r="L76" s="53"/>
      <c r="M76" s="53"/>
      <c r="N76" s="53"/>
      <c r="O76" s="21">
        <f t="shared" ref="O76" si="45">O77+O78</f>
        <v>0</v>
      </c>
      <c r="P76" s="18"/>
      <c r="Q76" s="21"/>
      <c r="R76" s="21">
        <f t="shared" ref="R76" si="46">R77+R78</f>
        <v>0</v>
      </c>
      <c r="S76" s="9"/>
      <c r="T76" s="21"/>
      <c r="U76" s="22"/>
    </row>
    <row r="77" spans="1:21">
      <c r="A77" s="16" t="s">
        <v>86</v>
      </c>
      <c r="B77" s="23" t="s">
        <v>87</v>
      </c>
      <c r="C77" s="24"/>
      <c r="D77" s="32"/>
      <c r="E77" s="32"/>
      <c r="F77" s="32"/>
      <c r="G77" s="32"/>
      <c r="H77" s="58"/>
      <c r="I77" s="32"/>
      <c r="J77" s="18"/>
      <c r="K77" s="32"/>
      <c r="L77" s="54"/>
      <c r="M77" s="54"/>
      <c r="N77" s="54"/>
      <c r="O77" s="32"/>
      <c r="P77" s="18"/>
      <c r="Q77" s="32"/>
      <c r="R77" s="32"/>
      <c r="S77" s="9"/>
      <c r="T77" s="32"/>
      <c r="U77" s="22"/>
    </row>
    <row r="78" spans="1:21" ht="30">
      <c r="A78" s="16" t="s">
        <v>88</v>
      </c>
      <c r="B78" s="23" t="s">
        <v>72</v>
      </c>
      <c r="C78" s="24"/>
      <c r="D78" s="32"/>
      <c r="E78" s="32"/>
      <c r="F78" s="32"/>
      <c r="G78" s="32"/>
      <c r="H78" s="58"/>
      <c r="I78" s="32"/>
      <c r="J78" s="18"/>
      <c r="K78" s="32"/>
      <c r="L78" s="54"/>
      <c r="M78" s="54"/>
      <c r="N78" s="54"/>
      <c r="O78" s="32"/>
      <c r="P78" s="18"/>
      <c r="Q78" s="32"/>
      <c r="R78" s="32"/>
      <c r="S78" s="9"/>
      <c r="T78" s="32"/>
      <c r="U78" s="22"/>
    </row>
    <row r="79" spans="1:21" ht="75">
      <c r="A79" s="16" t="s">
        <v>89</v>
      </c>
      <c r="B79" s="23" t="s">
        <v>90</v>
      </c>
      <c r="C79" s="21">
        <f>C80+C81</f>
        <v>51.6</v>
      </c>
      <c r="D79" s="21">
        <f t="shared" ref="D79:F79" si="47">D80+D81</f>
        <v>56.3</v>
      </c>
      <c r="E79" s="21">
        <f t="shared" si="47"/>
        <v>37.299999999999997</v>
      </c>
      <c r="F79" s="21">
        <f t="shared" si="47"/>
        <v>56.3</v>
      </c>
      <c r="G79" s="21">
        <f>G80</f>
        <v>56.3</v>
      </c>
      <c r="H79" s="58">
        <f t="shared" ref="H79:H136" si="48">G79/D79*100</f>
        <v>100</v>
      </c>
      <c r="I79" s="21" t="s">
        <v>333</v>
      </c>
      <c r="J79" s="18">
        <f t="shared" ref="J79:J136" si="49">G79/F79*100</f>
        <v>100</v>
      </c>
      <c r="K79" s="21" t="s">
        <v>333</v>
      </c>
      <c r="L79" s="53"/>
      <c r="M79" s="53"/>
      <c r="N79" s="53"/>
      <c r="O79" s="21">
        <f>O80</f>
        <v>31.5</v>
      </c>
      <c r="P79" s="18">
        <f t="shared" ref="P79:P136" si="50">O79/G79*100</f>
        <v>55.950266429840148</v>
      </c>
      <c r="Q79" s="21" t="s">
        <v>333</v>
      </c>
      <c r="R79" s="21">
        <v>31.5</v>
      </c>
      <c r="S79" s="9">
        <f t="shared" ref="S79:S131" si="51">R79/O79*100</f>
        <v>100</v>
      </c>
      <c r="T79" s="21"/>
      <c r="U79" s="22"/>
    </row>
    <row r="80" spans="1:21">
      <c r="A80" s="16" t="s">
        <v>91</v>
      </c>
      <c r="B80" s="23" t="s">
        <v>92</v>
      </c>
      <c r="C80" s="24">
        <v>51.6</v>
      </c>
      <c r="D80" s="32">
        <v>56.3</v>
      </c>
      <c r="E80" s="32">
        <v>37.299999999999997</v>
      </c>
      <c r="F80" s="32">
        <v>56.3</v>
      </c>
      <c r="G80" s="32">
        <v>56.3</v>
      </c>
      <c r="H80" s="58">
        <f t="shared" si="48"/>
        <v>100</v>
      </c>
      <c r="I80" s="32"/>
      <c r="J80" s="18">
        <f t="shared" si="49"/>
        <v>100</v>
      </c>
      <c r="K80" s="32"/>
      <c r="L80" s="54"/>
      <c r="M80" s="54"/>
      <c r="N80" s="54"/>
      <c r="O80" s="32">
        <v>31.5</v>
      </c>
      <c r="P80" s="18">
        <f t="shared" si="50"/>
        <v>55.950266429840148</v>
      </c>
      <c r="Q80" s="32"/>
      <c r="R80" s="32">
        <v>31.5</v>
      </c>
      <c r="S80" s="9">
        <f t="shared" si="51"/>
        <v>100</v>
      </c>
      <c r="T80" s="32"/>
      <c r="U80" s="22"/>
    </row>
    <row r="81" spans="1:21" ht="30">
      <c r="A81" s="16" t="s">
        <v>93</v>
      </c>
      <c r="B81" s="23" t="s">
        <v>72</v>
      </c>
      <c r="C81" s="24"/>
      <c r="D81" s="32"/>
      <c r="E81" s="32"/>
      <c r="F81" s="32"/>
      <c r="G81" s="32"/>
      <c r="H81" s="58"/>
      <c r="I81" s="32"/>
      <c r="J81" s="18"/>
      <c r="K81" s="32"/>
      <c r="L81" s="54"/>
      <c r="M81" s="54"/>
      <c r="N81" s="54"/>
      <c r="O81" s="32"/>
      <c r="P81" s="18"/>
      <c r="Q81" s="32"/>
      <c r="R81" s="32"/>
      <c r="S81" s="9"/>
      <c r="T81" s="32"/>
      <c r="U81" s="22"/>
    </row>
    <row r="82" spans="1:21" ht="75">
      <c r="A82" s="16" t="s">
        <v>94</v>
      </c>
      <c r="B82" s="23" t="s">
        <v>95</v>
      </c>
      <c r="C82" s="21">
        <f>C83+C84</f>
        <v>168.2</v>
      </c>
      <c r="D82" s="21">
        <f>D83+D84</f>
        <v>230</v>
      </c>
      <c r="E82" s="21">
        <f>E83+E84</f>
        <v>182.8</v>
      </c>
      <c r="F82" s="21">
        <v>230</v>
      </c>
      <c r="G82" s="21">
        <f t="shared" ref="G82" si="52">G83+G84</f>
        <v>183.6</v>
      </c>
      <c r="H82" s="58">
        <f t="shared" si="48"/>
        <v>79.826086956521735</v>
      </c>
      <c r="I82" s="21" t="s">
        <v>333</v>
      </c>
      <c r="J82" s="18">
        <f t="shared" si="49"/>
        <v>79.826086956521735</v>
      </c>
      <c r="K82" s="21" t="s">
        <v>333</v>
      </c>
      <c r="L82" s="53"/>
      <c r="M82" s="53"/>
      <c r="N82" s="53"/>
      <c r="O82" s="21">
        <f t="shared" ref="O82" si="53">O83+O84</f>
        <v>80.7</v>
      </c>
      <c r="P82" s="18">
        <f t="shared" si="50"/>
        <v>43.954248366013076</v>
      </c>
      <c r="Q82" s="21" t="s">
        <v>333</v>
      </c>
      <c r="R82" s="21">
        <f>R83</f>
        <v>80.7</v>
      </c>
      <c r="S82" s="9">
        <f t="shared" si="51"/>
        <v>100</v>
      </c>
      <c r="T82" s="21"/>
      <c r="U82" s="22"/>
    </row>
    <row r="83" spans="1:21">
      <c r="A83" s="16" t="s">
        <v>96</v>
      </c>
      <c r="B83" s="23" t="s">
        <v>97</v>
      </c>
      <c r="C83" s="24">
        <v>168.2</v>
      </c>
      <c r="D83" s="14">
        <v>230</v>
      </c>
      <c r="E83" s="14">
        <v>182.8</v>
      </c>
      <c r="F83" s="14">
        <v>167</v>
      </c>
      <c r="G83" s="14">
        <v>183.6</v>
      </c>
      <c r="H83" s="58">
        <f t="shared" si="48"/>
        <v>79.826086956521735</v>
      </c>
      <c r="I83" s="14"/>
      <c r="J83" s="18">
        <f t="shared" si="49"/>
        <v>109.94011976047904</v>
      </c>
      <c r="K83" s="14"/>
      <c r="L83" s="52"/>
      <c r="M83" s="52"/>
      <c r="N83" s="52"/>
      <c r="O83" s="14">
        <v>80.7</v>
      </c>
      <c r="P83" s="18">
        <f t="shared" si="50"/>
        <v>43.954248366013076</v>
      </c>
      <c r="Q83" s="14"/>
      <c r="R83" s="14">
        <v>80.7</v>
      </c>
      <c r="S83" s="9">
        <f t="shared" si="51"/>
        <v>100</v>
      </c>
      <c r="T83" s="14"/>
      <c r="U83" s="22"/>
    </row>
    <row r="84" spans="1:21" ht="30">
      <c r="A84" s="16" t="s">
        <v>98</v>
      </c>
      <c r="B84" s="23" t="s">
        <v>72</v>
      </c>
      <c r="C84" s="24"/>
      <c r="D84" s="14"/>
      <c r="E84" s="14"/>
      <c r="F84" s="14"/>
      <c r="G84" s="14"/>
      <c r="H84" s="58"/>
      <c r="I84" s="14"/>
      <c r="J84" s="18"/>
      <c r="K84" s="14"/>
      <c r="L84" s="52"/>
      <c r="M84" s="52"/>
      <c r="N84" s="52"/>
      <c r="O84" s="14"/>
      <c r="P84" s="18"/>
      <c r="Q84" s="14"/>
      <c r="R84" s="14"/>
      <c r="S84" s="9"/>
      <c r="T84" s="14"/>
      <c r="U84" s="22"/>
    </row>
    <row r="85" spans="1:21" ht="150">
      <c r="A85" s="16" t="s">
        <v>99</v>
      </c>
      <c r="B85" s="23" t="s">
        <v>100</v>
      </c>
      <c r="C85" s="21">
        <f>C87+C86+C88+C89</f>
        <v>56.4</v>
      </c>
      <c r="D85" s="21">
        <f>D87+D86+D88+D89</f>
        <v>63.8</v>
      </c>
      <c r="E85" s="21">
        <v>49.8</v>
      </c>
      <c r="F85" s="21">
        <f t="shared" ref="F85" si="54">F87+F86+F88+F89</f>
        <v>63.8</v>
      </c>
      <c r="G85" s="21">
        <f t="shared" ref="G85" si="55">G87+G86+G88+G89</f>
        <v>57.1</v>
      </c>
      <c r="H85" s="58">
        <f t="shared" si="48"/>
        <v>89.498432601880879</v>
      </c>
      <c r="I85" s="21" t="s">
        <v>334</v>
      </c>
      <c r="J85" s="18">
        <f t="shared" si="49"/>
        <v>89.498432601880879</v>
      </c>
      <c r="K85" s="21" t="s">
        <v>334</v>
      </c>
      <c r="L85" s="53"/>
      <c r="M85" s="53"/>
      <c r="N85" s="53"/>
      <c r="O85" s="21">
        <f t="shared" ref="O85" si="56">O87+O86+O88+O89</f>
        <v>48.8</v>
      </c>
      <c r="P85" s="18">
        <f t="shared" si="50"/>
        <v>85.464098073555164</v>
      </c>
      <c r="Q85" s="21" t="s">
        <v>334</v>
      </c>
      <c r="R85" s="21">
        <f t="shared" ref="R85" si="57">R87+R86+R88+R89</f>
        <v>48.8</v>
      </c>
      <c r="S85" s="9">
        <f t="shared" si="51"/>
        <v>100</v>
      </c>
      <c r="T85" s="21"/>
      <c r="U85" s="22"/>
    </row>
    <row r="86" spans="1:21" ht="30">
      <c r="A86" s="16" t="s">
        <v>101</v>
      </c>
      <c r="B86" s="23" t="s">
        <v>102</v>
      </c>
      <c r="C86" s="21"/>
      <c r="D86" s="21"/>
      <c r="E86" s="21"/>
      <c r="F86" s="21"/>
      <c r="G86" s="21"/>
      <c r="H86" s="58"/>
      <c r="I86" s="21"/>
      <c r="J86" s="18"/>
      <c r="K86" s="21"/>
      <c r="L86" s="53"/>
      <c r="M86" s="53"/>
      <c r="N86" s="53"/>
      <c r="O86" s="21"/>
      <c r="P86" s="18"/>
      <c r="Q86" s="21"/>
      <c r="R86" s="21"/>
      <c r="S86" s="9"/>
      <c r="T86" s="21"/>
      <c r="U86" s="22"/>
    </row>
    <row r="87" spans="1:21" ht="30">
      <c r="A87" s="16" t="s">
        <v>103</v>
      </c>
      <c r="B87" s="23" t="s">
        <v>104</v>
      </c>
      <c r="C87" s="24">
        <v>56.4</v>
      </c>
      <c r="D87" s="14">
        <v>63.8</v>
      </c>
      <c r="E87" s="14">
        <v>49.8</v>
      </c>
      <c r="F87" s="14">
        <v>63.8</v>
      </c>
      <c r="G87" s="14">
        <v>57.1</v>
      </c>
      <c r="H87" s="58">
        <f t="shared" si="48"/>
        <v>89.498432601880879</v>
      </c>
      <c r="I87" s="14"/>
      <c r="J87" s="18">
        <f t="shared" si="49"/>
        <v>89.498432601880879</v>
      </c>
      <c r="K87" s="14"/>
      <c r="L87" s="52"/>
      <c r="M87" s="52"/>
      <c r="N87" s="52"/>
      <c r="O87" s="14">
        <v>48.8</v>
      </c>
      <c r="P87" s="18">
        <f t="shared" si="50"/>
        <v>85.464098073555164</v>
      </c>
      <c r="Q87" s="14"/>
      <c r="R87" s="14">
        <v>48.8</v>
      </c>
      <c r="S87" s="9">
        <f t="shared" si="51"/>
        <v>100</v>
      </c>
      <c r="T87" s="14"/>
      <c r="U87" s="22"/>
    </row>
    <row r="88" spans="1:21" ht="30">
      <c r="A88" s="16" t="s">
        <v>105</v>
      </c>
      <c r="B88" s="23" t="s">
        <v>106</v>
      </c>
      <c r="C88" s="24"/>
      <c r="D88" s="14"/>
      <c r="E88" s="14"/>
      <c r="F88" s="14"/>
      <c r="G88" s="14"/>
      <c r="H88" s="58"/>
      <c r="I88" s="14"/>
      <c r="J88" s="18"/>
      <c r="K88" s="14"/>
      <c r="L88" s="52"/>
      <c r="M88" s="52"/>
      <c r="N88" s="52"/>
      <c r="O88" s="14"/>
      <c r="P88" s="18"/>
      <c r="Q88" s="14"/>
      <c r="R88" s="14"/>
      <c r="S88" s="9"/>
      <c r="T88" s="14"/>
      <c r="U88" s="22"/>
    </row>
    <row r="89" spans="1:21" ht="30">
      <c r="A89" s="16" t="s">
        <v>107</v>
      </c>
      <c r="B89" s="23" t="s">
        <v>72</v>
      </c>
      <c r="C89" s="24"/>
      <c r="D89" s="14"/>
      <c r="E89" s="14"/>
      <c r="F89" s="14"/>
      <c r="G89" s="14"/>
      <c r="H89" s="58"/>
      <c r="I89" s="14"/>
      <c r="J89" s="18"/>
      <c r="K89" s="14"/>
      <c r="L89" s="52"/>
      <c r="M89" s="52"/>
      <c r="N89" s="52"/>
      <c r="O89" s="14"/>
      <c r="P89" s="18"/>
      <c r="Q89" s="14"/>
      <c r="R89" s="14"/>
      <c r="S89" s="9"/>
      <c r="T89" s="14"/>
      <c r="U89" s="22"/>
    </row>
    <row r="90" spans="1:21" ht="30">
      <c r="A90" s="16" t="s">
        <v>108</v>
      </c>
      <c r="B90" s="23" t="s">
        <v>109</v>
      </c>
      <c r="C90" s="24"/>
      <c r="D90" s="14"/>
      <c r="E90" s="14"/>
      <c r="F90" s="14"/>
      <c r="G90" s="14"/>
      <c r="H90" s="58"/>
      <c r="I90" s="14"/>
      <c r="J90" s="18"/>
      <c r="K90" s="14"/>
      <c r="L90" s="52"/>
      <c r="M90" s="52"/>
      <c r="N90" s="52"/>
      <c r="O90" s="14"/>
      <c r="P90" s="18"/>
      <c r="Q90" s="14"/>
      <c r="R90" s="14"/>
      <c r="S90" s="9"/>
      <c r="T90" s="14"/>
      <c r="U90" s="22"/>
    </row>
    <row r="91" spans="1:21" ht="42.75">
      <c r="A91" s="26">
        <v>2</v>
      </c>
      <c r="B91" s="27" t="s">
        <v>110</v>
      </c>
      <c r="C91" s="18">
        <f>C92+C95+C98+C101</f>
        <v>0</v>
      </c>
      <c r="D91" s="18">
        <f t="shared" ref="D91:F91" si="58">D92+D95+D98+D101</f>
        <v>8</v>
      </c>
      <c r="E91" s="18">
        <f t="shared" si="58"/>
        <v>7.3</v>
      </c>
      <c r="F91" s="18">
        <f t="shared" si="58"/>
        <v>8</v>
      </c>
      <c r="G91" s="18">
        <f t="shared" ref="G91" si="59">G92+G95+G98+G101</f>
        <v>0</v>
      </c>
      <c r="H91" s="58">
        <f t="shared" si="48"/>
        <v>0</v>
      </c>
      <c r="I91" s="18"/>
      <c r="J91" s="18"/>
      <c r="K91" s="18"/>
      <c r="L91" s="51"/>
      <c r="M91" s="51"/>
      <c r="N91" s="51"/>
      <c r="O91" s="18">
        <f t="shared" ref="O91" si="60">O92+O95+O98+O101</f>
        <v>0</v>
      </c>
      <c r="P91" s="18"/>
      <c r="Q91" s="18"/>
      <c r="R91" s="18">
        <f t="shared" ref="R91" si="61">R92+R95+R98+R101</f>
        <v>0</v>
      </c>
      <c r="S91" s="9"/>
      <c r="T91" s="18"/>
      <c r="U91" s="22"/>
    </row>
    <row r="92" spans="1:21">
      <c r="A92" s="16" t="s">
        <v>19</v>
      </c>
      <c r="B92" s="23" t="s">
        <v>111</v>
      </c>
      <c r="C92" s="21">
        <f>C93+C94</f>
        <v>0</v>
      </c>
      <c r="D92" s="21">
        <f t="shared" ref="D92:F92" si="62">D93+D94</f>
        <v>0</v>
      </c>
      <c r="E92" s="21">
        <f t="shared" si="62"/>
        <v>0</v>
      </c>
      <c r="F92" s="21">
        <f t="shared" si="62"/>
        <v>0</v>
      </c>
      <c r="G92" s="21">
        <f t="shared" ref="G92" si="63">G93+G94</f>
        <v>0</v>
      </c>
      <c r="H92" s="58"/>
      <c r="I92" s="21"/>
      <c r="J92" s="18"/>
      <c r="K92" s="21"/>
      <c r="L92" s="53"/>
      <c r="M92" s="53"/>
      <c r="N92" s="53"/>
      <c r="O92" s="21">
        <f t="shared" ref="O92" si="64">O93+O94</f>
        <v>0</v>
      </c>
      <c r="P92" s="18"/>
      <c r="Q92" s="21"/>
      <c r="R92" s="21">
        <f t="shared" ref="R92" si="65">R93+R94</f>
        <v>0</v>
      </c>
      <c r="S92" s="9"/>
      <c r="T92" s="21"/>
      <c r="U92" s="22"/>
    </row>
    <row r="93" spans="1:21">
      <c r="A93" s="16" t="s">
        <v>112</v>
      </c>
      <c r="B93" s="23" t="s">
        <v>113</v>
      </c>
      <c r="C93" s="24"/>
      <c r="D93" s="32"/>
      <c r="E93" s="32"/>
      <c r="F93" s="32"/>
      <c r="G93" s="32"/>
      <c r="H93" s="58"/>
      <c r="I93" s="32"/>
      <c r="J93" s="18"/>
      <c r="K93" s="32"/>
      <c r="L93" s="54"/>
      <c r="M93" s="54"/>
      <c r="N93" s="54"/>
      <c r="O93" s="32"/>
      <c r="P93" s="18"/>
      <c r="Q93" s="32"/>
      <c r="R93" s="32"/>
      <c r="S93" s="9"/>
      <c r="T93" s="32"/>
      <c r="U93" s="22"/>
    </row>
    <row r="94" spans="1:21" ht="30">
      <c r="A94" s="16" t="s">
        <v>114</v>
      </c>
      <c r="B94" s="23" t="s">
        <v>72</v>
      </c>
      <c r="C94" s="24"/>
      <c r="D94" s="32"/>
      <c r="E94" s="32"/>
      <c r="F94" s="32"/>
      <c r="G94" s="32"/>
      <c r="H94" s="58"/>
      <c r="I94" s="32"/>
      <c r="J94" s="18"/>
      <c r="K94" s="32"/>
      <c r="L94" s="54"/>
      <c r="M94" s="54"/>
      <c r="N94" s="54"/>
      <c r="O94" s="32"/>
      <c r="P94" s="18"/>
      <c r="Q94" s="32"/>
      <c r="R94" s="32"/>
      <c r="S94" s="9"/>
      <c r="T94" s="32"/>
      <c r="U94" s="22"/>
    </row>
    <row r="95" spans="1:21" ht="30">
      <c r="A95" s="16" t="s">
        <v>21</v>
      </c>
      <c r="B95" s="23" t="s">
        <v>115</v>
      </c>
      <c r="C95" s="21">
        <f>C96+C97</f>
        <v>0</v>
      </c>
      <c r="D95" s="21">
        <f t="shared" ref="D95:F95" si="66">D96+D97</f>
        <v>0</v>
      </c>
      <c r="E95" s="21">
        <f t="shared" si="66"/>
        <v>0</v>
      </c>
      <c r="F95" s="21">
        <f t="shared" si="66"/>
        <v>0</v>
      </c>
      <c r="G95" s="21">
        <f t="shared" ref="G95" si="67">G96+G97</f>
        <v>0</v>
      </c>
      <c r="H95" s="58"/>
      <c r="I95" s="21"/>
      <c r="J95" s="18"/>
      <c r="K95" s="21"/>
      <c r="L95" s="53"/>
      <c r="M95" s="53"/>
      <c r="N95" s="53"/>
      <c r="O95" s="21">
        <f t="shared" ref="O95" si="68">O96+O97</f>
        <v>0</v>
      </c>
      <c r="P95" s="18"/>
      <c r="Q95" s="21"/>
      <c r="R95" s="21">
        <f t="shared" ref="R95" si="69">R96+R97</f>
        <v>0</v>
      </c>
      <c r="S95" s="9"/>
      <c r="T95" s="21"/>
      <c r="U95" s="22"/>
    </row>
    <row r="96" spans="1:21">
      <c r="A96" s="16" t="s">
        <v>23</v>
      </c>
      <c r="B96" s="23" t="s">
        <v>116</v>
      </c>
      <c r="C96" s="24"/>
      <c r="D96" s="32"/>
      <c r="E96" s="32"/>
      <c r="F96" s="32"/>
      <c r="G96" s="32"/>
      <c r="H96" s="58"/>
      <c r="I96" s="32"/>
      <c r="J96" s="18"/>
      <c r="K96" s="32"/>
      <c r="L96" s="54"/>
      <c r="M96" s="54"/>
      <c r="N96" s="54"/>
      <c r="O96" s="32"/>
      <c r="P96" s="18"/>
      <c r="Q96" s="32"/>
      <c r="R96" s="32"/>
      <c r="S96" s="9"/>
      <c r="T96" s="32"/>
      <c r="U96" s="22"/>
    </row>
    <row r="97" spans="1:21" ht="30">
      <c r="A97" s="16" t="s">
        <v>25</v>
      </c>
      <c r="B97" s="23" t="s">
        <v>72</v>
      </c>
      <c r="C97" s="24"/>
      <c r="D97" s="32"/>
      <c r="E97" s="32"/>
      <c r="F97" s="32"/>
      <c r="G97" s="32"/>
      <c r="H97" s="58"/>
      <c r="I97" s="32"/>
      <c r="J97" s="18"/>
      <c r="K97" s="32"/>
      <c r="L97" s="54"/>
      <c r="M97" s="54"/>
      <c r="N97" s="54"/>
      <c r="O97" s="32"/>
      <c r="P97" s="18"/>
      <c r="Q97" s="32"/>
      <c r="R97" s="32"/>
      <c r="S97" s="9"/>
      <c r="T97" s="32"/>
      <c r="U97" s="22"/>
    </row>
    <row r="98" spans="1:21" ht="30">
      <c r="A98" s="16">
        <v>2.2999999999999998</v>
      </c>
      <c r="B98" s="23" t="s">
        <v>117</v>
      </c>
      <c r="C98" s="21">
        <f>C99+C100</f>
        <v>0</v>
      </c>
      <c r="D98" s="21">
        <f t="shared" ref="D98:F98" si="70">D99+D100</f>
        <v>8</v>
      </c>
      <c r="E98" s="21">
        <f t="shared" si="70"/>
        <v>7.3</v>
      </c>
      <c r="F98" s="21">
        <f t="shared" si="70"/>
        <v>8</v>
      </c>
      <c r="G98" s="21">
        <f t="shared" ref="G98" si="71">G99+G100</f>
        <v>0</v>
      </c>
      <c r="H98" s="58">
        <f t="shared" si="48"/>
        <v>0</v>
      </c>
      <c r="I98" s="21"/>
      <c r="J98" s="18">
        <f t="shared" si="49"/>
        <v>0</v>
      </c>
      <c r="K98" s="21"/>
      <c r="L98" s="53"/>
      <c r="M98" s="53"/>
      <c r="N98" s="53"/>
      <c r="O98" s="21">
        <f t="shared" ref="O98" si="72">O99+O100</f>
        <v>0</v>
      </c>
      <c r="P98" s="18"/>
      <c r="Q98" s="21"/>
      <c r="R98" s="21">
        <f t="shared" ref="R98" si="73">R99+R100</f>
        <v>0</v>
      </c>
      <c r="S98" s="9"/>
      <c r="T98" s="21"/>
      <c r="U98" s="22"/>
    </row>
    <row r="99" spans="1:21">
      <c r="A99" s="16" t="s">
        <v>118</v>
      </c>
      <c r="B99" s="23" t="s">
        <v>119</v>
      </c>
      <c r="C99" s="24"/>
      <c r="D99" s="32">
        <v>8</v>
      </c>
      <c r="E99" s="32">
        <v>7.3</v>
      </c>
      <c r="F99" s="32">
        <v>8</v>
      </c>
      <c r="G99" s="32"/>
      <c r="H99" s="58">
        <f t="shared" si="48"/>
        <v>0</v>
      </c>
      <c r="I99" s="32"/>
      <c r="J99" s="18">
        <f t="shared" si="49"/>
        <v>0</v>
      </c>
      <c r="K99" s="32"/>
      <c r="L99" s="54"/>
      <c r="M99" s="54"/>
      <c r="N99" s="54"/>
      <c r="O99" s="32"/>
      <c r="P99" s="18"/>
      <c r="Q99" s="32"/>
      <c r="R99" s="32"/>
      <c r="S99" s="9"/>
      <c r="T99" s="32"/>
      <c r="U99" s="22"/>
    </row>
    <row r="100" spans="1:21" ht="30">
      <c r="A100" s="16" t="s">
        <v>120</v>
      </c>
      <c r="B100" s="23" t="s">
        <v>72</v>
      </c>
      <c r="C100" s="24"/>
      <c r="D100" s="32"/>
      <c r="E100" s="32"/>
      <c r="F100" s="32"/>
      <c r="G100" s="32"/>
      <c r="H100" s="58"/>
      <c r="I100" s="32"/>
      <c r="J100" s="18"/>
      <c r="K100" s="32"/>
      <c r="L100" s="54"/>
      <c r="M100" s="54"/>
      <c r="N100" s="54"/>
      <c r="O100" s="32"/>
      <c r="P100" s="18"/>
      <c r="Q100" s="32"/>
      <c r="R100" s="32"/>
      <c r="S100" s="9"/>
      <c r="T100" s="32"/>
      <c r="U100" s="22"/>
    </row>
    <row r="101" spans="1:21">
      <c r="A101" s="16" t="s">
        <v>29</v>
      </c>
      <c r="B101" s="23" t="s">
        <v>121</v>
      </c>
      <c r="C101" s="21">
        <f>C102+C103</f>
        <v>0</v>
      </c>
      <c r="D101" s="21">
        <f>D102+D103</f>
        <v>0</v>
      </c>
      <c r="E101" s="21">
        <f>E102+E103</f>
        <v>0</v>
      </c>
      <c r="F101" s="21">
        <f t="shared" ref="F101" si="74">F102+F103</f>
        <v>0</v>
      </c>
      <c r="G101" s="21">
        <f t="shared" ref="G101" si="75">G102+G103</f>
        <v>0</v>
      </c>
      <c r="H101" s="58"/>
      <c r="I101" s="21"/>
      <c r="J101" s="18"/>
      <c r="K101" s="21"/>
      <c r="L101" s="53"/>
      <c r="M101" s="53"/>
      <c r="N101" s="53"/>
      <c r="O101" s="21">
        <f t="shared" ref="O101" si="76">O102+O103</f>
        <v>0</v>
      </c>
      <c r="P101" s="18"/>
      <c r="Q101" s="21"/>
      <c r="R101" s="21">
        <f t="shared" ref="R101" si="77">R102+R103</f>
        <v>0</v>
      </c>
      <c r="S101" s="9"/>
      <c r="T101" s="21"/>
      <c r="U101" s="22"/>
    </row>
    <row r="102" spans="1:21">
      <c r="A102" s="16" t="s">
        <v>122</v>
      </c>
      <c r="B102" s="23" t="s">
        <v>123</v>
      </c>
      <c r="C102" s="24"/>
      <c r="D102" s="14"/>
      <c r="E102" s="14"/>
      <c r="F102" s="14"/>
      <c r="G102" s="14"/>
      <c r="H102" s="58"/>
      <c r="I102" s="14"/>
      <c r="J102" s="18"/>
      <c r="K102" s="14"/>
      <c r="L102" s="52"/>
      <c r="M102" s="52"/>
      <c r="N102" s="52"/>
      <c r="O102" s="14"/>
      <c r="P102" s="18"/>
      <c r="Q102" s="14"/>
      <c r="R102" s="14"/>
      <c r="S102" s="9"/>
      <c r="T102" s="14"/>
      <c r="U102" s="22"/>
    </row>
    <row r="103" spans="1:21" ht="30">
      <c r="A103" s="16" t="s">
        <v>124</v>
      </c>
      <c r="B103" s="23" t="s">
        <v>72</v>
      </c>
      <c r="C103" s="24"/>
      <c r="D103" s="14"/>
      <c r="E103" s="14"/>
      <c r="F103" s="14"/>
      <c r="G103" s="14"/>
      <c r="H103" s="58"/>
      <c r="I103" s="14"/>
      <c r="J103" s="18"/>
      <c r="K103" s="14"/>
      <c r="L103" s="52"/>
      <c r="M103" s="52"/>
      <c r="N103" s="52"/>
      <c r="O103" s="14"/>
      <c r="P103" s="18"/>
      <c r="Q103" s="14"/>
      <c r="R103" s="14"/>
      <c r="S103" s="9"/>
      <c r="T103" s="14"/>
      <c r="U103" s="22"/>
    </row>
    <row r="104" spans="1:21" ht="75">
      <c r="A104" s="16" t="s">
        <v>9</v>
      </c>
      <c r="B104" s="23" t="s">
        <v>125</v>
      </c>
      <c r="C104" s="18">
        <f>C106+C107+C108+C109</f>
        <v>0</v>
      </c>
      <c r="D104" s="18">
        <f>D106+D107+D108+D109</f>
        <v>0</v>
      </c>
      <c r="E104" s="18">
        <f t="shared" ref="E104:F104" si="78">E106+E107+E108+E109</f>
        <v>0</v>
      </c>
      <c r="F104" s="18">
        <f t="shared" si="78"/>
        <v>0</v>
      </c>
      <c r="G104" s="18">
        <f t="shared" ref="G104" si="79">G106+G107+G108+G109</f>
        <v>0</v>
      </c>
      <c r="H104" s="58"/>
      <c r="I104" s="18"/>
      <c r="J104" s="18"/>
      <c r="K104" s="18"/>
      <c r="L104" s="18"/>
      <c r="M104" s="18"/>
      <c r="N104" s="18"/>
      <c r="O104" s="18">
        <f t="shared" ref="O104" si="80">O106+O107+O108+O109</f>
        <v>0</v>
      </c>
      <c r="P104" s="18"/>
      <c r="Q104" s="18"/>
      <c r="R104" s="18">
        <f t="shared" ref="R104" si="81">R106+R107+R108+R109</f>
        <v>0</v>
      </c>
      <c r="S104" s="9"/>
      <c r="T104" s="18"/>
      <c r="U104" s="22"/>
    </row>
    <row r="105" spans="1:21">
      <c r="A105" s="16"/>
      <c r="B105" s="23" t="s">
        <v>126</v>
      </c>
      <c r="C105" s="24"/>
      <c r="D105" s="14"/>
      <c r="E105" s="14"/>
      <c r="F105" s="14"/>
      <c r="G105" s="14"/>
      <c r="H105" s="58"/>
      <c r="I105" s="14"/>
      <c r="J105" s="18"/>
      <c r="K105" s="14"/>
      <c r="L105" s="14"/>
      <c r="M105" s="14"/>
      <c r="N105" s="14"/>
      <c r="O105" s="14"/>
      <c r="P105" s="18"/>
      <c r="Q105" s="14"/>
      <c r="R105" s="14"/>
      <c r="S105" s="9"/>
      <c r="T105" s="14"/>
      <c r="U105" s="22"/>
    </row>
    <row r="106" spans="1:21" s="40" customFormat="1" ht="25.5">
      <c r="A106" s="35" t="s">
        <v>127</v>
      </c>
      <c r="B106" s="42" t="s">
        <v>128</v>
      </c>
      <c r="C106" s="37"/>
      <c r="D106" s="38"/>
      <c r="E106" s="38"/>
      <c r="F106" s="38"/>
      <c r="G106" s="38"/>
      <c r="H106" s="58"/>
      <c r="I106" s="38"/>
      <c r="J106" s="18"/>
      <c r="K106" s="38"/>
      <c r="L106" s="38"/>
      <c r="M106" s="38"/>
      <c r="N106" s="38"/>
      <c r="O106" s="38"/>
      <c r="P106" s="18"/>
      <c r="Q106" s="38"/>
      <c r="R106" s="38"/>
      <c r="S106" s="9"/>
      <c r="T106" s="38"/>
      <c r="U106" s="39"/>
    </row>
    <row r="107" spans="1:21" s="40" customFormat="1" ht="25.5">
      <c r="A107" s="35" t="s">
        <v>129</v>
      </c>
      <c r="B107" s="42" t="s">
        <v>130</v>
      </c>
      <c r="C107" s="37"/>
      <c r="D107" s="38"/>
      <c r="E107" s="38"/>
      <c r="F107" s="38"/>
      <c r="G107" s="38"/>
      <c r="H107" s="58"/>
      <c r="I107" s="38"/>
      <c r="J107" s="18"/>
      <c r="K107" s="38"/>
      <c r="L107" s="38"/>
      <c r="M107" s="38"/>
      <c r="N107" s="38"/>
      <c r="O107" s="38"/>
      <c r="P107" s="18"/>
      <c r="Q107" s="38"/>
      <c r="R107" s="38"/>
      <c r="S107" s="9"/>
      <c r="T107" s="38"/>
      <c r="U107" s="39"/>
    </row>
    <row r="108" spans="1:21" s="40" customFormat="1" ht="25.5">
      <c r="A108" s="35" t="s">
        <v>131</v>
      </c>
      <c r="B108" s="42" t="s">
        <v>132</v>
      </c>
      <c r="C108" s="37"/>
      <c r="D108" s="38"/>
      <c r="E108" s="38"/>
      <c r="F108" s="38"/>
      <c r="G108" s="38"/>
      <c r="H108" s="58"/>
      <c r="I108" s="38"/>
      <c r="J108" s="18"/>
      <c r="K108" s="38"/>
      <c r="L108" s="38"/>
      <c r="M108" s="38"/>
      <c r="N108" s="38"/>
      <c r="O108" s="38"/>
      <c r="P108" s="18"/>
      <c r="Q108" s="38"/>
      <c r="R108" s="38"/>
      <c r="S108" s="9"/>
      <c r="T108" s="38"/>
      <c r="U108" s="39"/>
    </row>
    <row r="109" spans="1:21" s="40" customFormat="1">
      <c r="A109" s="35" t="s">
        <v>133</v>
      </c>
      <c r="B109" s="42" t="s">
        <v>123</v>
      </c>
      <c r="C109" s="37"/>
      <c r="D109" s="38"/>
      <c r="E109" s="38"/>
      <c r="F109" s="38"/>
      <c r="G109" s="38"/>
      <c r="H109" s="58"/>
      <c r="I109" s="38"/>
      <c r="J109" s="18"/>
      <c r="K109" s="38"/>
      <c r="L109" s="38"/>
      <c r="M109" s="38"/>
      <c r="N109" s="38"/>
      <c r="O109" s="38"/>
      <c r="P109" s="18"/>
      <c r="Q109" s="38"/>
      <c r="R109" s="38"/>
      <c r="S109" s="9"/>
      <c r="T109" s="38"/>
      <c r="U109" s="39"/>
    </row>
    <row r="110" spans="1:21" ht="57">
      <c r="A110" s="26">
        <v>3</v>
      </c>
      <c r="B110" s="27" t="s">
        <v>134</v>
      </c>
      <c r="C110" s="18">
        <f>C111+C114+C117+C120+C123</f>
        <v>0</v>
      </c>
      <c r="D110" s="18">
        <f>D111+D114+D117+D120+D123</f>
        <v>0</v>
      </c>
      <c r="E110" s="18">
        <f>E111+E114+E117+E120+E123</f>
        <v>0</v>
      </c>
      <c r="F110" s="18">
        <f t="shared" ref="F110" si="82">F111+F114+F117+F120+F123</f>
        <v>0</v>
      </c>
      <c r="G110" s="18">
        <f t="shared" ref="G110" si="83">G111+G114+G117+G120+G123</f>
        <v>0</v>
      </c>
      <c r="H110" s="58"/>
      <c r="I110" s="18"/>
      <c r="J110" s="18"/>
      <c r="K110" s="18"/>
      <c r="L110" s="18"/>
      <c r="M110" s="18"/>
      <c r="N110" s="18"/>
      <c r="O110" s="18">
        <f t="shared" ref="O110" si="84">O111+O114+O117+O120+O123</f>
        <v>0</v>
      </c>
      <c r="P110" s="18"/>
      <c r="Q110" s="18"/>
      <c r="R110" s="18">
        <f t="shared" ref="R110" si="85">R111+R114+R117+R120+R123</f>
        <v>0</v>
      </c>
      <c r="S110" s="9"/>
      <c r="T110" s="18"/>
      <c r="U110" s="22"/>
    </row>
    <row r="111" spans="1:21">
      <c r="A111" s="16" t="s">
        <v>135</v>
      </c>
      <c r="B111" s="23" t="s">
        <v>111</v>
      </c>
      <c r="C111" s="21">
        <f>C112+C113</f>
        <v>0</v>
      </c>
      <c r="D111" s="21">
        <f t="shared" ref="D111:F111" si="86">D112+D113</f>
        <v>0</v>
      </c>
      <c r="E111" s="21">
        <f t="shared" si="86"/>
        <v>0</v>
      </c>
      <c r="F111" s="21">
        <f t="shared" si="86"/>
        <v>0</v>
      </c>
      <c r="G111" s="21">
        <f t="shared" ref="G111" si="87">G112+G113</f>
        <v>0</v>
      </c>
      <c r="H111" s="58"/>
      <c r="I111" s="21"/>
      <c r="J111" s="18"/>
      <c r="K111" s="21"/>
      <c r="L111" s="21"/>
      <c r="M111" s="21"/>
      <c r="N111" s="21"/>
      <c r="O111" s="21">
        <f t="shared" ref="O111" si="88">O112+O113</f>
        <v>0</v>
      </c>
      <c r="P111" s="18"/>
      <c r="Q111" s="21"/>
      <c r="R111" s="21">
        <f t="shared" ref="R111" si="89">R112+R113</f>
        <v>0</v>
      </c>
      <c r="S111" s="9"/>
      <c r="T111" s="21"/>
      <c r="U111" s="22"/>
    </row>
    <row r="112" spans="1:21">
      <c r="A112" s="16" t="s">
        <v>136</v>
      </c>
      <c r="B112" s="23" t="s">
        <v>137</v>
      </c>
      <c r="C112" s="24"/>
      <c r="D112" s="32"/>
      <c r="E112" s="32"/>
      <c r="F112" s="32"/>
      <c r="G112" s="32"/>
      <c r="H112" s="58"/>
      <c r="I112" s="32"/>
      <c r="J112" s="18"/>
      <c r="K112" s="32"/>
      <c r="L112" s="32"/>
      <c r="M112" s="32"/>
      <c r="N112" s="32"/>
      <c r="O112" s="32"/>
      <c r="P112" s="18"/>
      <c r="Q112" s="32"/>
      <c r="R112" s="32"/>
      <c r="S112" s="9"/>
      <c r="T112" s="32"/>
      <c r="U112" s="22"/>
    </row>
    <row r="113" spans="1:21" ht="30">
      <c r="A113" s="16" t="s">
        <v>138</v>
      </c>
      <c r="B113" s="23" t="s">
        <v>72</v>
      </c>
      <c r="C113" s="24"/>
      <c r="D113" s="32"/>
      <c r="E113" s="32"/>
      <c r="F113" s="32"/>
      <c r="G113" s="32"/>
      <c r="H113" s="58"/>
      <c r="I113" s="32"/>
      <c r="J113" s="18"/>
      <c r="K113" s="32"/>
      <c r="L113" s="32"/>
      <c r="M113" s="32"/>
      <c r="N113" s="32"/>
      <c r="O113" s="32"/>
      <c r="P113" s="18"/>
      <c r="Q113" s="32"/>
      <c r="R113" s="32"/>
      <c r="S113" s="9"/>
      <c r="T113" s="32"/>
      <c r="U113" s="22"/>
    </row>
    <row r="114" spans="1:21" ht="30">
      <c r="A114" s="16" t="s">
        <v>139</v>
      </c>
      <c r="B114" s="23" t="s">
        <v>117</v>
      </c>
      <c r="C114" s="21">
        <f>C115+C116</f>
        <v>0</v>
      </c>
      <c r="D114" s="21">
        <f t="shared" ref="D114:F114" si="90">D115+D116</f>
        <v>0</v>
      </c>
      <c r="E114" s="21">
        <f t="shared" si="90"/>
        <v>0</v>
      </c>
      <c r="F114" s="21">
        <f t="shared" si="90"/>
        <v>0</v>
      </c>
      <c r="G114" s="21">
        <f t="shared" ref="G114" si="91">G115+G116</f>
        <v>0</v>
      </c>
      <c r="H114" s="58"/>
      <c r="I114" s="21"/>
      <c r="J114" s="18"/>
      <c r="K114" s="21"/>
      <c r="L114" s="21"/>
      <c r="M114" s="21"/>
      <c r="N114" s="21"/>
      <c r="O114" s="21">
        <f t="shared" ref="O114" si="92">O115+O116</f>
        <v>0</v>
      </c>
      <c r="P114" s="18"/>
      <c r="Q114" s="21"/>
      <c r="R114" s="21">
        <f t="shared" ref="R114" si="93">R115+R116</f>
        <v>0</v>
      </c>
      <c r="S114" s="9"/>
      <c r="T114" s="21"/>
      <c r="U114" s="22"/>
    </row>
    <row r="115" spans="1:21">
      <c r="A115" s="16" t="s">
        <v>140</v>
      </c>
      <c r="B115" s="23" t="s">
        <v>141</v>
      </c>
      <c r="C115" s="24"/>
      <c r="D115" s="32"/>
      <c r="E115" s="32"/>
      <c r="F115" s="32"/>
      <c r="G115" s="32"/>
      <c r="H115" s="58"/>
      <c r="I115" s="32"/>
      <c r="J115" s="18"/>
      <c r="K115" s="32"/>
      <c r="L115" s="32"/>
      <c r="M115" s="32"/>
      <c r="N115" s="32"/>
      <c r="O115" s="32"/>
      <c r="P115" s="18"/>
      <c r="Q115" s="32"/>
      <c r="R115" s="32"/>
      <c r="S115" s="9"/>
      <c r="T115" s="32"/>
      <c r="U115" s="22"/>
    </row>
    <row r="116" spans="1:21" ht="30">
      <c r="A116" s="16" t="s">
        <v>142</v>
      </c>
      <c r="B116" s="23" t="s">
        <v>143</v>
      </c>
      <c r="C116" s="24"/>
      <c r="D116" s="32"/>
      <c r="E116" s="32"/>
      <c r="F116" s="32"/>
      <c r="G116" s="32"/>
      <c r="H116" s="58"/>
      <c r="I116" s="32"/>
      <c r="J116" s="18"/>
      <c r="K116" s="32"/>
      <c r="L116" s="32"/>
      <c r="M116" s="32"/>
      <c r="N116" s="32"/>
      <c r="O116" s="32"/>
      <c r="P116" s="18"/>
      <c r="Q116" s="32"/>
      <c r="R116" s="32"/>
      <c r="S116" s="9"/>
      <c r="T116" s="32"/>
      <c r="U116" s="22"/>
    </row>
    <row r="117" spans="1:21" ht="30">
      <c r="A117" s="16" t="s">
        <v>144</v>
      </c>
      <c r="B117" s="23" t="s">
        <v>145</v>
      </c>
      <c r="C117" s="21">
        <f>C118+C119</f>
        <v>0</v>
      </c>
      <c r="D117" s="21">
        <f t="shared" ref="D117:F117" si="94">D118+D119</f>
        <v>0</v>
      </c>
      <c r="E117" s="21">
        <f t="shared" si="94"/>
        <v>0</v>
      </c>
      <c r="F117" s="21">
        <f t="shared" si="94"/>
        <v>0</v>
      </c>
      <c r="G117" s="21">
        <f t="shared" ref="G117" si="95">G118+G119</f>
        <v>0</v>
      </c>
      <c r="H117" s="58"/>
      <c r="I117" s="21"/>
      <c r="J117" s="18"/>
      <c r="K117" s="21"/>
      <c r="L117" s="21"/>
      <c r="M117" s="21"/>
      <c r="N117" s="21"/>
      <c r="O117" s="21">
        <f t="shared" ref="O117" si="96">O118+O119</f>
        <v>0</v>
      </c>
      <c r="P117" s="18"/>
      <c r="Q117" s="21"/>
      <c r="R117" s="21">
        <f t="shared" ref="R117" si="97">R118+R119</f>
        <v>0</v>
      </c>
      <c r="S117" s="9"/>
      <c r="T117" s="21"/>
      <c r="U117" s="22"/>
    </row>
    <row r="118" spans="1:21">
      <c r="A118" s="16" t="s">
        <v>146</v>
      </c>
      <c r="B118" s="23" t="s">
        <v>147</v>
      </c>
      <c r="C118" s="24"/>
      <c r="D118" s="32"/>
      <c r="E118" s="32"/>
      <c r="F118" s="32"/>
      <c r="G118" s="32"/>
      <c r="H118" s="58"/>
      <c r="I118" s="32"/>
      <c r="J118" s="18"/>
      <c r="K118" s="32"/>
      <c r="L118" s="32"/>
      <c r="M118" s="32"/>
      <c r="N118" s="32"/>
      <c r="O118" s="32"/>
      <c r="P118" s="18"/>
      <c r="Q118" s="32"/>
      <c r="R118" s="32"/>
      <c r="S118" s="9"/>
      <c r="T118" s="32"/>
      <c r="U118" s="22"/>
    </row>
    <row r="119" spans="1:21" ht="30">
      <c r="A119" s="16" t="s">
        <v>148</v>
      </c>
      <c r="B119" s="23" t="s">
        <v>72</v>
      </c>
      <c r="C119" s="24"/>
      <c r="D119" s="32"/>
      <c r="E119" s="32"/>
      <c r="F119" s="32"/>
      <c r="G119" s="32"/>
      <c r="H119" s="58"/>
      <c r="I119" s="32"/>
      <c r="J119" s="18"/>
      <c r="K119" s="32"/>
      <c r="L119" s="32"/>
      <c r="M119" s="32"/>
      <c r="N119" s="32"/>
      <c r="O119" s="32"/>
      <c r="P119" s="18"/>
      <c r="Q119" s="32"/>
      <c r="R119" s="32"/>
      <c r="S119" s="9"/>
      <c r="T119" s="32"/>
      <c r="U119" s="22"/>
    </row>
    <row r="120" spans="1:21" ht="60">
      <c r="A120" s="16" t="s">
        <v>149</v>
      </c>
      <c r="B120" s="23" t="s">
        <v>150</v>
      </c>
      <c r="C120" s="21">
        <f>C121+C122</f>
        <v>0</v>
      </c>
      <c r="D120" s="21">
        <f>D121+D122</f>
        <v>0</v>
      </c>
      <c r="E120" s="21">
        <f t="shared" ref="E120:F120" si="98">E121+E122</f>
        <v>0</v>
      </c>
      <c r="F120" s="21">
        <f t="shared" si="98"/>
        <v>0</v>
      </c>
      <c r="G120" s="21">
        <f t="shared" ref="G120" si="99">G121+G122</f>
        <v>0</v>
      </c>
      <c r="H120" s="58"/>
      <c r="I120" s="21"/>
      <c r="J120" s="18"/>
      <c r="K120" s="21"/>
      <c r="L120" s="21"/>
      <c r="M120" s="21"/>
      <c r="N120" s="21"/>
      <c r="O120" s="21">
        <f t="shared" ref="O120" si="100">O121+O122</f>
        <v>0</v>
      </c>
      <c r="P120" s="18"/>
      <c r="Q120" s="21"/>
      <c r="R120" s="21">
        <f t="shared" ref="R120" si="101">R121+R122</f>
        <v>0</v>
      </c>
      <c r="S120" s="9"/>
      <c r="T120" s="21"/>
      <c r="U120" s="22"/>
    </row>
    <row r="121" spans="1:21" ht="60">
      <c r="A121" s="16" t="s">
        <v>151</v>
      </c>
      <c r="B121" s="23" t="s">
        <v>152</v>
      </c>
      <c r="C121" s="24"/>
      <c r="D121" s="14"/>
      <c r="E121" s="14"/>
      <c r="F121" s="14"/>
      <c r="G121" s="14"/>
      <c r="H121" s="58"/>
      <c r="I121" s="14"/>
      <c r="J121" s="18"/>
      <c r="K121" s="14"/>
      <c r="L121" s="14"/>
      <c r="M121" s="14"/>
      <c r="N121" s="14"/>
      <c r="O121" s="14"/>
      <c r="P121" s="18"/>
      <c r="Q121" s="14"/>
      <c r="R121" s="14"/>
      <c r="S121" s="9"/>
      <c r="T121" s="14"/>
      <c r="U121" s="22"/>
    </row>
    <row r="122" spans="1:21" ht="30">
      <c r="A122" s="16" t="s">
        <v>153</v>
      </c>
      <c r="B122" s="23" t="s">
        <v>72</v>
      </c>
      <c r="C122" s="24"/>
      <c r="D122" s="14"/>
      <c r="E122" s="14"/>
      <c r="F122" s="14"/>
      <c r="G122" s="14"/>
      <c r="H122" s="58"/>
      <c r="I122" s="14"/>
      <c r="J122" s="18"/>
      <c r="K122" s="14"/>
      <c r="L122" s="14"/>
      <c r="M122" s="14"/>
      <c r="N122" s="14"/>
      <c r="O122" s="14"/>
      <c r="P122" s="18"/>
      <c r="Q122" s="14"/>
      <c r="R122" s="14"/>
      <c r="S122" s="9"/>
      <c r="T122" s="14"/>
      <c r="U122" s="22"/>
    </row>
    <row r="123" spans="1:21" ht="36" customHeight="1">
      <c r="A123" s="16" t="s">
        <v>11</v>
      </c>
      <c r="B123" s="23" t="s">
        <v>154</v>
      </c>
      <c r="C123" s="21">
        <f>C124+C125</f>
        <v>0</v>
      </c>
      <c r="D123" s="21">
        <f>D124+D125</f>
        <v>0</v>
      </c>
      <c r="E123" s="21">
        <f t="shared" ref="E123:F123" si="102">E124+E125</f>
        <v>0</v>
      </c>
      <c r="F123" s="21">
        <f t="shared" si="102"/>
        <v>0</v>
      </c>
      <c r="G123" s="21">
        <f t="shared" ref="G123" si="103">G124+G125</f>
        <v>0</v>
      </c>
      <c r="H123" s="58"/>
      <c r="I123" s="21"/>
      <c r="J123" s="18"/>
      <c r="K123" s="21"/>
      <c r="L123" s="21"/>
      <c r="M123" s="21"/>
      <c r="N123" s="21"/>
      <c r="O123" s="21">
        <f t="shared" ref="O123" si="104">O124+O125</f>
        <v>0</v>
      </c>
      <c r="P123" s="18"/>
      <c r="Q123" s="21"/>
      <c r="R123" s="21">
        <f t="shared" ref="R123" si="105">R124+R125</f>
        <v>0</v>
      </c>
      <c r="S123" s="9"/>
      <c r="T123" s="21"/>
      <c r="U123" s="22"/>
    </row>
    <row r="124" spans="1:21" ht="17.25" customHeight="1">
      <c r="A124" s="16" t="s">
        <v>155</v>
      </c>
      <c r="B124" s="23" t="s">
        <v>156</v>
      </c>
      <c r="C124" s="24"/>
      <c r="D124" s="14"/>
      <c r="E124" s="14"/>
      <c r="F124" s="14"/>
      <c r="G124" s="14"/>
      <c r="H124" s="58"/>
      <c r="I124" s="14"/>
      <c r="J124" s="18"/>
      <c r="K124" s="14"/>
      <c r="L124" s="14"/>
      <c r="M124" s="14"/>
      <c r="N124" s="14"/>
      <c r="O124" s="14"/>
      <c r="P124" s="18"/>
      <c r="Q124" s="14"/>
      <c r="R124" s="14"/>
      <c r="S124" s="9"/>
      <c r="T124" s="14"/>
      <c r="U124" s="22"/>
    </row>
    <row r="125" spans="1:21" ht="30">
      <c r="A125" s="16" t="s">
        <v>157</v>
      </c>
      <c r="B125" s="23" t="s">
        <v>72</v>
      </c>
      <c r="C125" s="24"/>
      <c r="D125" s="14"/>
      <c r="E125" s="14"/>
      <c r="F125" s="14"/>
      <c r="G125" s="14"/>
      <c r="H125" s="58"/>
      <c r="I125" s="14"/>
      <c r="J125" s="18"/>
      <c r="K125" s="14"/>
      <c r="L125" s="14"/>
      <c r="M125" s="14"/>
      <c r="N125" s="14"/>
      <c r="O125" s="14"/>
      <c r="P125" s="18"/>
      <c r="Q125" s="14"/>
      <c r="R125" s="14"/>
      <c r="S125" s="9"/>
      <c r="T125" s="14"/>
      <c r="U125" s="22"/>
    </row>
    <row r="126" spans="1:21" ht="75">
      <c r="A126" s="16" t="s">
        <v>12</v>
      </c>
      <c r="B126" s="23" t="s">
        <v>125</v>
      </c>
      <c r="C126" s="24"/>
      <c r="D126" s="14"/>
      <c r="E126" s="14"/>
      <c r="F126" s="14"/>
      <c r="G126" s="14"/>
      <c r="H126" s="58"/>
      <c r="I126" s="14"/>
      <c r="J126" s="18"/>
      <c r="K126" s="14"/>
      <c r="L126" s="14"/>
      <c r="M126" s="14"/>
      <c r="N126" s="14"/>
      <c r="O126" s="14"/>
      <c r="P126" s="18"/>
      <c r="Q126" s="14"/>
      <c r="R126" s="14"/>
      <c r="S126" s="9"/>
      <c r="T126" s="14"/>
      <c r="U126" s="22"/>
    </row>
    <row r="127" spans="1:21" ht="25.5">
      <c r="A127" s="16" t="s">
        <v>158</v>
      </c>
      <c r="B127" s="42" t="s">
        <v>128</v>
      </c>
      <c r="C127" s="24"/>
      <c r="D127" s="14"/>
      <c r="E127" s="14"/>
      <c r="F127" s="14"/>
      <c r="G127" s="14"/>
      <c r="H127" s="58"/>
      <c r="I127" s="14"/>
      <c r="J127" s="18"/>
      <c r="K127" s="14"/>
      <c r="L127" s="14"/>
      <c r="M127" s="14"/>
      <c r="N127" s="14"/>
      <c r="O127" s="14"/>
      <c r="P127" s="18"/>
      <c r="Q127" s="14"/>
      <c r="R127" s="14"/>
      <c r="S127" s="9"/>
      <c r="T127" s="14"/>
      <c r="U127" s="22"/>
    </row>
    <row r="128" spans="1:21" ht="25.5">
      <c r="A128" s="16" t="s">
        <v>159</v>
      </c>
      <c r="B128" s="42" t="s">
        <v>130</v>
      </c>
      <c r="C128" s="24"/>
      <c r="D128" s="14"/>
      <c r="E128" s="14"/>
      <c r="F128" s="14"/>
      <c r="G128" s="14"/>
      <c r="H128" s="58"/>
      <c r="I128" s="14"/>
      <c r="J128" s="18"/>
      <c r="K128" s="14"/>
      <c r="L128" s="14"/>
      <c r="M128" s="14"/>
      <c r="N128" s="14"/>
      <c r="O128" s="14"/>
      <c r="P128" s="18"/>
      <c r="Q128" s="14"/>
      <c r="R128" s="14"/>
      <c r="S128" s="9"/>
      <c r="T128" s="14"/>
      <c r="U128" s="22"/>
    </row>
    <row r="129" spans="1:21" ht="25.5">
      <c r="A129" s="16" t="s">
        <v>160</v>
      </c>
      <c r="B129" s="42" t="s">
        <v>132</v>
      </c>
      <c r="C129" s="24"/>
      <c r="D129" s="14"/>
      <c r="E129" s="14"/>
      <c r="F129" s="14"/>
      <c r="G129" s="14"/>
      <c r="H129" s="58"/>
      <c r="I129" s="14"/>
      <c r="J129" s="18"/>
      <c r="K129" s="14"/>
      <c r="L129" s="14"/>
      <c r="M129" s="14"/>
      <c r="N129" s="14"/>
      <c r="O129" s="14"/>
      <c r="P129" s="18"/>
      <c r="Q129" s="14"/>
      <c r="R129" s="14"/>
      <c r="S129" s="9"/>
      <c r="T129" s="14"/>
      <c r="U129" s="22"/>
    </row>
    <row r="130" spans="1:21">
      <c r="A130" s="16" t="s">
        <v>161</v>
      </c>
      <c r="B130" s="42" t="s">
        <v>123</v>
      </c>
      <c r="C130" s="24"/>
      <c r="D130" s="14"/>
      <c r="E130" s="14"/>
      <c r="F130" s="14"/>
      <c r="G130" s="14"/>
      <c r="H130" s="58"/>
      <c r="I130" s="14"/>
      <c r="J130" s="18"/>
      <c r="K130" s="14"/>
      <c r="L130" s="14"/>
      <c r="M130" s="14"/>
      <c r="N130" s="14"/>
      <c r="O130" s="14"/>
      <c r="P130" s="18"/>
      <c r="Q130" s="14"/>
      <c r="R130" s="14"/>
      <c r="S130" s="9"/>
      <c r="T130" s="14"/>
      <c r="U130" s="22"/>
    </row>
    <row r="131" spans="1:21" ht="42.75">
      <c r="A131" s="26">
        <v>4</v>
      </c>
      <c r="B131" s="27" t="s">
        <v>162</v>
      </c>
      <c r="C131" s="18">
        <f>C134+C136+C138+C140+C132</f>
        <v>0</v>
      </c>
      <c r="D131" s="18">
        <f>D134+D136+D138+D140+D132</f>
        <v>43.4</v>
      </c>
      <c r="E131" s="18">
        <f t="shared" ref="E131:F131" si="106">E134+E136+E138+E140+E132</f>
        <v>0</v>
      </c>
      <c r="F131" s="18">
        <f t="shared" si="106"/>
        <v>43.4</v>
      </c>
      <c r="G131" s="18">
        <v>62.4</v>
      </c>
      <c r="H131" s="58">
        <f t="shared" si="48"/>
        <v>143.77880184331798</v>
      </c>
      <c r="I131" s="18"/>
      <c r="J131" s="18">
        <f t="shared" si="49"/>
        <v>143.77880184331798</v>
      </c>
      <c r="K131" s="18"/>
      <c r="L131" s="18"/>
      <c r="M131" s="18"/>
      <c r="N131" s="18"/>
      <c r="O131" s="18">
        <f t="shared" ref="O131" si="107">O134+O136+O138+O140+O132</f>
        <v>43.4</v>
      </c>
      <c r="P131" s="18">
        <f t="shared" si="50"/>
        <v>69.551282051282044</v>
      </c>
      <c r="Q131" s="18"/>
      <c r="R131" s="18">
        <f t="shared" ref="R131" si="108">R134+R136+R138+R140+R132</f>
        <v>43.4</v>
      </c>
      <c r="S131" s="9">
        <f t="shared" si="51"/>
        <v>100</v>
      </c>
      <c r="T131" s="18"/>
      <c r="U131" s="22"/>
    </row>
    <row r="132" spans="1:21">
      <c r="A132" s="16" t="s">
        <v>13</v>
      </c>
      <c r="B132" s="23" t="s">
        <v>111</v>
      </c>
      <c r="C132" s="21"/>
      <c r="D132" s="21"/>
      <c r="E132" s="21"/>
      <c r="F132" s="21"/>
      <c r="G132" s="21"/>
      <c r="H132" s="58"/>
      <c r="I132" s="21"/>
      <c r="J132" s="18"/>
      <c r="K132" s="21"/>
      <c r="L132" s="21"/>
      <c r="M132" s="21"/>
      <c r="N132" s="21"/>
      <c r="O132" s="21"/>
      <c r="P132" s="18"/>
      <c r="Q132" s="21"/>
      <c r="R132" s="21"/>
      <c r="S132" s="9"/>
      <c r="T132" s="21"/>
      <c r="U132" s="22"/>
    </row>
    <row r="133" spans="1:21" ht="30">
      <c r="A133" s="16" t="s">
        <v>163</v>
      </c>
      <c r="B133" s="23" t="s">
        <v>164</v>
      </c>
      <c r="C133" s="21"/>
      <c r="D133" s="21"/>
      <c r="E133" s="21"/>
      <c r="F133" s="21"/>
      <c r="G133" s="21"/>
      <c r="H133" s="58"/>
      <c r="I133" s="21"/>
      <c r="J133" s="18"/>
      <c r="K133" s="21"/>
      <c r="L133" s="53"/>
      <c r="M133" s="53"/>
      <c r="N133" s="53"/>
      <c r="O133" s="21"/>
      <c r="P133" s="18"/>
      <c r="Q133" s="21"/>
      <c r="R133" s="21"/>
      <c r="S133" s="9"/>
      <c r="T133" s="21"/>
      <c r="U133" s="22"/>
    </row>
    <row r="134" spans="1:21" ht="30">
      <c r="A134" s="16" t="s">
        <v>165</v>
      </c>
      <c r="B134" s="23" t="s">
        <v>145</v>
      </c>
      <c r="C134" s="24"/>
      <c r="D134" s="14"/>
      <c r="E134" s="14"/>
      <c r="F134" s="14"/>
      <c r="G134" s="14"/>
      <c r="H134" s="58"/>
      <c r="I134" s="14"/>
      <c r="J134" s="18"/>
      <c r="K134" s="14"/>
      <c r="L134" s="14"/>
      <c r="M134" s="14"/>
      <c r="N134" s="14"/>
      <c r="O134" s="14"/>
      <c r="P134" s="18"/>
      <c r="Q134" s="14"/>
      <c r="R134" s="14"/>
      <c r="S134" s="9"/>
      <c r="T134" s="14"/>
      <c r="U134" s="22"/>
    </row>
    <row r="135" spans="1:21" ht="30">
      <c r="A135" s="16" t="s">
        <v>166</v>
      </c>
      <c r="B135" s="23" t="s">
        <v>164</v>
      </c>
      <c r="C135" s="24"/>
      <c r="D135" s="14"/>
      <c r="E135" s="14"/>
      <c r="F135" s="14"/>
      <c r="G135" s="14"/>
      <c r="H135" s="58"/>
      <c r="I135" s="14"/>
      <c r="J135" s="18"/>
      <c r="K135" s="14"/>
      <c r="L135" s="52"/>
      <c r="M135" s="52"/>
      <c r="N135" s="52"/>
      <c r="O135" s="14"/>
      <c r="P135" s="18"/>
      <c r="Q135" s="14"/>
      <c r="R135" s="14"/>
      <c r="S135" s="9"/>
      <c r="T135" s="14"/>
      <c r="U135" s="22"/>
    </row>
    <row r="136" spans="1:21" ht="60">
      <c r="A136" s="16" t="s">
        <v>167</v>
      </c>
      <c r="B136" s="23" t="s">
        <v>168</v>
      </c>
      <c r="C136" s="24"/>
      <c r="D136" s="14">
        <v>43.4</v>
      </c>
      <c r="E136" s="14"/>
      <c r="F136" s="14">
        <v>43.4</v>
      </c>
      <c r="G136" s="14">
        <v>62.4</v>
      </c>
      <c r="H136" s="58">
        <f t="shared" si="48"/>
        <v>143.77880184331798</v>
      </c>
      <c r="I136" s="14" t="s">
        <v>358</v>
      </c>
      <c r="J136" s="18">
        <f t="shared" si="49"/>
        <v>143.77880184331798</v>
      </c>
      <c r="K136" s="14" t="s">
        <v>358</v>
      </c>
      <c r="L136" s="14"/>
      <c r="M136" s="14"/>
      <c r="N136" s="14"/>
      <c r="O136" s="14">
        <v>43.4</v>
      </c>
      <c r="P136" s="18">
        <f t="shared" si="50"/>
        <v>69.551282051282044</v>
      </c>
      <c r="Q136" s="14" t="s">
        <v>358</v>
      </c>
      <c r="R136" s="14">
        <v>43.4</v>
      </c>
      <c r="S136" s="9">
        <v>100</v>
      </c>
      <c r="T136" s="14"/>
      <c r="U136" s="22"/>
    </row>
    <row r="137" spans="1:21" ht="30">
      <c r="A137" s="16" t="s">
        <v>169</v>
      </c>
      <c r="B137" s="23" t="s">
        <v>164</v>
      </c>
      <c r="C137" s="24"/>
      <c r="D137" s="14"/>
      <c r="E137" s="14"/>
      <c r="F137" s="14"/>
      <c r="G137" s="14"/>
      <c r="H137" s="58"/>
      <c r="I137" s="14"/>
      <c r="J137" s="18"/>
      <c r="K137" s="14"/>
      <c r="L137" s="52"/>
      <c r="M137" s="52"/>
      <c r="N137" s="52"/>
      <c r="O137" s="14"/>
      <c r="P137" s="18"/>
      <c r="Q137" s="14"/>
      <c r="R137" s="14"/>
      <c r="S137" s="9"/>
      <c r="T137" s="14"/>
      <c r="U137" s="22"/>
    </row>
    <row r="138" spans="1:21" ht="60">
      <c r="A138" s="16" t="s">
        <v>170</v>
      </c>
      <c r="B138" s="23" t="s">
        <v>171</v>
      </c>
      <c r="C138" s="24"/>
      <c r="D138" s="14"/>
      <c r="E138" s="14"/>
      <c r="F138" s="14"/>
      <c r="G138" s="14"/>
      <c r="H138" s="58"/>
      <c r="I138" s="14"/>
      <c r="J138" s="18"/>
      <c r="K138" s="14"/>
      <c r="L138" s="14"/>
      <c r="M138" s="14"/>
      <c r="N138" s="14"/>
      <c r="O138" s="14"/>
      <c r="P138" s="18"/>
      <c r="Q138" s="14"/>
      <c r="R138" s="14"/>
      <c r="S138" s="9"/>
      <c r="T138" s="14"/>
      <c r="U138" s="22"/>
    </row>
    <row r="139" spans="1:21" ht="30">
      <c r="A139" s="16" t="s">
        <v>172</v>
      </c>
      <c r="B139" s="23" t="s">
        <v>164</v>
      </c>
      <c r="C139" s="24"/>
      <c r="D139" s="14"/>
      <c r="E139" s="14"/>
      <c r="F139" s="14"/>
      <c r="G139" s="14"/>
      <c r="H139" s="58"/>
      <c r="I139" s="14"/>
      <c r="J139" s="18"/>
      <c r="K139" s="14"/>
      <c r="L139" s="52"/>
      <c r="M139" s="52"/>
      <c r="N139" s="52"/>
      <c r="O139" s="14"/>
      <c r="P139" s="18"/>
      <c r="Q139" s="14"/>
      <c r="R139" s="14"/>
      <c r="S139" s="9"/>
      <c r="T139" s="14"/>
      <c r="U139" s="22"/>
    </row>
    <row r="140" spans="1:21" ht="60">
      <c r="A140" s="16" t="s">
        <v>173</v>
      </c>
      <c r="B140" s="23" t="s">
        <v>171</v>
      </c>
      <c r="C140" s="24"/>
      <c r="D140" s="14"/>
      <c r="E140" s="14"/>
      <c r="F140" s="14"/>
      <c r="G140" s="14"/>
      <c r="H140" s="58"/>
      <c r="I140" s="14"/>
      <c r="J140" s="18"/>
      <c r="K140" s="14"/>
      <c r="L140" s="14"/>
      <c r="M140" s="14"/>
      <c r="N140" s="14"/>
      <c r="O140" s="14"/>
      <c r="P140" s="18"/>
      <c r="Q140" s="14"/>
      <c r="R140" s="14"/>
      <c r="S140" s="9"/>
      <c r="T140" s="14"/>
      <c r="U140" s="22"/>
    </row>
    <row r="141" spans="1:21" ht="30">
      <c r="A141" s="16" t="s">
        <v>174</v>
      </c>
      <c r="B141" s="23" t="s">
        <v>164</v>
      </c>
      <c r="C141" s="24"/>
      <c r="D141" s="14"/>
      <c r="E141" s="14"/>
      <c r="F141" s="14"/>
      <c r="G141" s="14"/>
      <c r="H141" s="58"/>
      <c r="I141" s="14"/>
      <c r="J141" s="18"/>
      <c r="K141" s="14"/>
      <c r="L141" s="52"/>
      <c r="M141" s="52"/>
      <c r="N141" s="52"/>
      <c r="O141" s="14"/>
      <c r="P141" s="18"/>
      <c r="Q141" s="14"/>
      <c r="R141" s="14"/>
      <c r="S141" s="9"/>
      <c r="T141" s="14"/>
      <c r="U141" s="22"/>
    </row>
    <row r="142" spans="1:21">
      <c r="A142" s="16"/>
      <c r="B142" s="33" t="s">
        <v>175</v>
      </c>
      <c r="C142" s="24"/>
      <c r="D142" s="14"/>
      <c r="E142" s="14"/>
      <c r="F142" s="14"/>
      <c r="G142" s="14"/>
      <c r="H142" s="58"/>
      <c r="I142" s="14"/>
      <c r="J142" s="18"/>
      <c r="K142" s="14"/>
      <c r="L142" s="14"/>
      <c r="M142" s="14"/>
      <c r="N142" s="14"/>
      <c r="O142" s="14"/>
      <c r="P142" s="18"/>
      <c r="Q142" s="14"/>
      <c r="R142" s="14"/>
      <c r="S142" s="9"/>
      <c r="T142" s="14"/>
      <c r="U142" s="22"/>
    </row>
    <row r="143" spans="1:21" ht="120">
      <c r="A143" s="16" t="s">
        <v>176</v>
      </c>
      <c r="B143" s="23" t="s">
        <v>177</v>
      </c>
      <c r="C143" s="24"/>
      <c r="D143" s="14"/>
      <c r="E143" s="14"/>
      <c r="F143" s="14"/>
      <c r="G143" s="14"/>
      <c r="H143" s="58"/>
      <c r="I143" s="14"/>
      <c r="J143" s="18"/>
      <c r="K143" s="14"/>
      <c r="L143" s="14"/>
      <c r="M143" s="14"/>
      <c r="N143" s="14"/>
      <c r="O143" s="14"/>
      <c r="P143" s="18"/>
      <c r="Q143" s="14"/>
      <c r="R143" s="14"/>
      <c r="S143" s="9"/>
      <c r="T143" s="14"/>
      <c r="U143" s="22"/>
    </row>
    <row r="144" spans="1:21" ht="30">
      <c r="A144" s="16" t="s">
        <v>178</v>
      </c>
      <c r="B144" s="23" t="s">
        <v>164</v>
      </c>
      <c r="C144" s="24"/>
      <c r="D144" s="14"/>
      <c r="E144" s="14"/>
      <c r="F144" s="14"/>
      <c r="G144" s="14"/>
      <c r="H144" s="58"/>
      <c r="I144" s="14"/>
      <c r="J144" s="18"/>
      <c r="K144" s="14"/>
      <c r="L144" s="14"/>
      <c r="M144" s="14"/>
      <c r="N144" s="14"/>
      <c r="O144" s="14"/>
      <c r="P144" s="18"/>
      <c r="Q144" s="14"/>
      <c r="R144" s="14"/>
      <c r="S144" s="9"/>
      <c r="T144" s="14"/>
      <c r="U144" s="22"/>
    </row>
    <row r="145" spans="1:21" ht="71.25">
      <c r="A145" s="26">
        <v>5</v>
      </c>
      <c r="B145" s="27" t="s">
        <v>179</v>
      </c>
      <c r="C145" s="18">
        <f>C146+C149+C152+C155+C156+C159+C162+C163+C164+C165+C166+C167+C171</f>
        <v>893.59999999999991</v>
      </c>
      <c r="D145" s="18">
        <f>D146+D149+D152+D155+D156+D159+D162+D163+D164+D165+D166+D167+D171</f>
        <v>957.4</v>
      </c>
      <c r="E145" s="18">
        <f>E146+E149+E152+E155+E156+E159+E162+E163+E164+E165+E166+E167+E171</f>
        <v>812.3</v>
      </c>
      <c r="F145" s="18">
        <v>957.4</v>
      </c>
      <c r="G145" s="18">
        <f t="shared" ref="G145" si="109">G146+G149+G152+G155+G156+G159+G162+G163+G164+G165+G166+G167+G171</f>
        <v>750.1</v>
      </c>
      <c r="H145" s="58">
        <f t="shared" ref="H145:H203" si="110">G145/D145*100</f>
        <v>78.347608105285147</v>
      </c>
      <c r="I145" s="18" t="s">
        <v>335</v>
      </c>
      <c r="J145" s="18">
        <f t="shared" ref="J145:J202" si="111">G145/F145*100</f>
        <v>78.347608105285147</v>
      </c>
      <c r="K145" s="18" t="s">
        <v>335</v>
      </c>
      <c r="L145" s="18"/>
      <c r="M145" s="18"/>
      <c r="N145" s="18"/>
      <c r="O145" s="18">
        <f t="shared" ref="O145" si="112">O146+O149+O152+O155+O156+O159+O162+O163+O164+O165+O166+O167+O171</f>
        <v>673.5</v>
      </c>
      <c r="P145" s="18">
        <f t="shared" ref="P145:P202" si="113">O145/G145*100</f>
        <v>89.78802826289828</v>
      </c>
      <c r="Q145" s="18" t="s">
        <v>335</v>
      </c>
      <c r="R145" s="18">
        <f t="shared" ref="R145" si="114">R146+R149+R152+R155+R156+R159+R162+R163+R164+R165+R166+R167+R171</f>
        <v>771.5</v>
      </c>
      <c r="S145" s="9">
        <f t="shared" ref="S145:S203" si="115">R145/O145*100</f>
        <v>114.55085374907202</v>
      </c>
      <c r="T145" s="18"/>
      <c r="U145" s="22"/>
    </row>
    <row r="146" spans="1:21">
      <c r="A146" s="16" t="s">
        <v>180</v>
      </c>
      <c r="B146" s="23" t="s">
        <v>181</v>
      </c>
      <c r="C146" s="21">
        <f>C147+C148</f>
        <v>0</v>
      </c>
      <c r="D146" s="21">
        <f t="shared" ref="D146:F146" si="116">D147+D148</f>
        <v>0</v>
      </c>
      <c r="E146" s="21">
        <f t="shared" si="116"/>
        <v>0</v>
      </c>
      <c r="F146" s="21">
        <f t="shared" si="116"/>
        <v>0</v>
      </c>
      <c r="G146" s="21">
        <f t="shared" ref="G146" si="117">G147+G148</f>
        <v>0</v>
      </c>
      <c r="H146" s="58"/>
      <c r="I146" s="21"/>
      <c r="J146" s="18"/>
      <c r="K146" s="21"/>
      <c r="L146" s="21"/>
      <c r="M146" s="21"/>
      <c r="N146" s="21"/>
      <c r="O146" s="21">
        <f t="shared" ref="O146" si="118">O147+O148</f>
        <v>0</v>
      </c>
      <c r="P146" s="18"/>
      <c r="Q146" s="21"/>
      <c r="R146" s="21">
        <f t="shared" ref="R146" si="119">R147+R148</f>
        <v>0</v>
      </c>
      <c r="S146" s="9"/>
      <c r="T146" s="21"/>
      <c r="U146" s="22"/>
    </row>
    <row r="147" spans="1:21">
      <c r="A147" s="16" t="s">
        <v>182</v>
      </c>
      <c r="B147" s="23" t="s">
        <v>183</v>
      </c>
      <c r="C147" s="24"/>
      <c r="D147" s="14"/>
      <c r="E147" s="14"/>
      <c r="F147" s="14"/>
      <c r="G147" s="14"/>
      <c r="H147" s="58"/>
      <c r="I147" s="14"/>
      <c r="J147" s="18"/>
      <c r="K147" s="14"/>
      <c r="L147" s="14"/>
      <c r="M147" s="14"/>
      <c r="N147" s="14"/>
      <c r="O147" s="14"/>
      <c r="P147" s="18"/>
      <c r="Q147" s="14"/>
      <c r="R147" s="14"/>
      <c r="S147" s="9"/>
      <c r="T147" s="14"/>
      <c r="U147" s="22"/>
    </row>
    <row r="148" spans="1:21" ht="30">
      <c r="A148" s="16" t="s">
        <v>184</v>
      </c>
      <c r="B148" s="23" t="s">
        <v>72</v>
      </c>
      <c r="C148" s="24"/>
      <c r="D148" s="14"/>
      <c r="E148" s="14"/>
      <c r="F148" s="14"/>
      <c r="G148" s="14"/>
      <c r="H148" s="58"/>
      <c r="I148" s="14"/>
      <c r="J148" s="18"/>
      <c r="K148" s="14"/>
      <c r="L148" s="14"/>
      <c r="M148" s="14"/>
      <c r="N148" s="14"/>
      <c r="O148" s="14"/>
      <c r="P148" s="18"/>
      <c r="Q148" s="14"/>
      <c r="R148" s="14"/>
      <c r="S148" s="9"/>
      <c r="T148" s="14"/>
      <c r="U148" s="22"/>
    </row>
    <row r="149" spans="1:21" ht="128.25">
      <c r="A149" s="16" t="s">
        <v>185</v>
      </c>
      <c r="B149" s="23" t="s">
        <v>186</v>
      </c>
      <c r="C149" s="21">
        <f>C150+C151</f>
        <v>19</v>
      </c>
      <c r="D149" s="21">
        <f t="shared" ref="D149:E149" si="120">D150+D151</f>
        <v>33.9</v>
      </c>
      <c r="E149" s="21">
        <f t="shared" si="120"/>
        <v>16.5</v>
      </c>
      <c r="F149" s="21">
        <v>33.9</v>
      </c>
      <c r="G149" s="21">
        <f>G150</f>
        <v>60</v>
      </c>
      <c r="H149" s="58">
        <f t="shared" si="110"/>
        <v>176.99115044247787</v>
      </c>
      <c r="I149" s="18" t="s">
        <v>357</v>
      </c>
      <c r="J149" s="18">
        <f t="shared" si="111"/>
        <v>176.99115044247787</v>
      </c>
      <c r="K149" s="18" t="s">
        <v>357</v>
      </c>
      <c r="L149" s="21"/>
      <c r="M149" s="21"/>
      <c r="N149" s="21"/>
      <c r="O149" s="21">
        <v>26.8</v>
      </c>
      <c r="P149" s="18">
        <f t="shared" si="113"/>
        <v>44.666666666666664</v>
      </c>
      <c r="Q149" s="18" t="s">
        <v>335</v>
      </c>
      <c r="R149" s="21">
        <f t="shared" ref="R149" si="121">R150+R151</f>
        <v>26.8</v>
      </c>
      <c r="S149" s="9">
        <f t="shared" si="115"/>
        <v>100</v>
      </c>
      <c r="T149" s="21"/>
      <c r="U149" s="22"/>
    </row>
    <row r="150" spans="1:21" ht="30">
      <c r="A150" s="16" t="s">
        <v>187</v>
      </c>
      <c r="B150" s="23" t="s">
        <v>188</v>
      </c>
      <c r="C150" s="24">
        <v>19</v>
      </c>
      <c r="D150" s="24">
        <v>33.9</v>
      </c>
      <c r="E150" s="24">
        <v>16.5</v>
      </c>
      <c r="F150" s="24">
        <v>33.9</v>
      </c>
      <c r="G150" s="24">
        <v>60</v>
      </c>
      <c r="H150" s="58">
        <f t="shared" si="110"/>
        <v>176.99115044247787</v>
      </c>
      <c r="I150" s="24"/>
      <c r="J150" s="18">
        <f t="shared" si="111"/>
        <v>176.99115044247787</v>
      </c>
      <c r="K150" s="24"/>
      <c r="L150" s="24"/>
      <c r="M150" s="24"/>
      <c r="N150" s="24"/>
      <c r="O150" s="24">
        <v>28</v>
      </c>
      <c r="P150" s="18">
        <f t="shared" si="113"/>
        <v>46.666666666666664</v>
      </c>
      <c r="Q150" s="24"/>
      <c r="R150" s="24">
        <v>26.8</v>
      </c>
      <c r="S150" s="9">
        <f t="shared" si="115"/>
        <v>95.714285714285722</v>
      </c>
      <c r="T150" s="24"/>
      <c r="U150" s="22"/>
    </row>
    <row r="151" spans="1:21" ht="30">
      <c r="A151" s="16" t="s">
        <v>189</v>
      </c>
      <c r="B151" s="23" t="s">
        <v>72</v>
      </c>
      <c r="C151" s="24"/>
      <c r="D151" s="14"/>
      <c r="E151" s="14"/>
      <c r="F151" s="14"/>
      <c r="G151" s="14"/>
      <c r="H151" s="58"/>
      <c r="I151" s="14"/>
      <c r="J151" s="18"/>
      <c r="K151" s="14"/>
      <c r="L151" s="14"/>
      <c r="M151" s="14"/>
      <c r="N151" s="14"/>
      <c r="O151" s="14"/>
      <c r="P151" s="18"/>
      <c r="Q151" s="14"/>
      <c r="R151" s="14"/>
      <c r="S151" s="9"/>
      <c r="T151" s="14"/>
      <c r="U151" s="22"/>
    </row>
    <row r="152" spans="1:21" ht="19.5" customHeight="1">
      <c r="A152" s="16" t="s">
        <v>190</v>
      </c>
      <c r="B152" s="23" t="s">
        <v>191</v>
      </c>
      <c r="C152" s="21">
        <f>C153+C154</f>
        <v>77</v>
      </c>
      <c r="D152" s="21">
        <f t="shared" ref="D152:F152" si="122">D153+D154</f>
        <v>142.4</v>
      </c>
      <c r="E152" s="21">
        <v>98.2</v>
      </c>
      <c r="F152" s="21">
        <f t="shared" si="122"/>
        <v>142.4</v>
      </c>
      <c r="G152" s="21">
        <f t="shared" ref="G152" si="123">G153+G154</f>
        <v>173.9</v>
      </c>
      <c r="H152" s="58">
        <f t="shared" si="110"/>
        <v>122.12078651685394</v>
      </c>
      <c r="I152" s="21"/>
      <c r="J152" s="18">
        <f t="shared" si="111"/>
        <v>122.12078651685394</v>
      </c>
      <c r="K152" s="21"/>
      <c r="L152" s="53"/>
      <c r="M152" s="53"/>
      <c r="N152" s="53"/>
      <c r="O152" s="21">
        <f>O153+O154</f>
        <v>107.2</v>
      </c>
      <c r="P152" s="18">
        <f t="shared" si="113"/>
        <v>61.644623346751004</v>
      </c>
      <c r="Q152" s="21"/>
      <c r="R152" s="21">
        <f t="shared" ref="R152" si="124">R153+R154</f>
        <v>77.2</v>
      </c>
      <c r="S152" s="9">
        <f t="shared" si="115"/>
        <v>72.014925373134332</v>
      </c>
      <c r="T152" s="21"/>
      <c r="U152" s="22"/>
    </row>
    <row r="153" spans="1:21" ht="120">
      <c r="A153" s="16" t="s">
        <v>192</v>
      </c>
      <c r="B153" s="23" t="s">
        <v>193</v>
      </c>
      <c r="C153" s="24">
        <v>76.7</v>
      </c>
      <c r="D153" s="14">
        <v>140.4</v>
      </c>
      <c r="E153" s="14">
        <v>97.5</v>
      </c>
      <c r="F153" s="14">
        <v>140.4</v>
      </c>
      <c r="G153" s="14">
        <v>171.9</v>
      </c>
      <c r="H153" s="58">
        <f t="shared" si="110"/>
        <v>122.43589743589745</v>
      </c>
      <c r="I153" s="14" t="s">
        <v>356</v>
      </c>
      <c r="J153" s="18">
        <f t="shared" si="111"/>
        <v>122.43589743589745</v>
      </c>
      <c r="K153" s="14" t="s">
        <v>356</v>
      </c>
      <c r="L153" s="52"/>
      <c r="M153" s="52"/>
      <c r="N153" s="52"/>
      <c r="O153" s="14">
        <v>105.2</v>
      </c>
      <c r="P153" s="18">
        <f t="shared" si="113"/>
        <v>61.198371146015127</v>
      </c>
      <c r="Q153" s="14" t="s">
        <v>336</v>
      </c>
      <c r="R153" s="14">
        <v>75.2</v>
      </c>
      <c r="S153" s="9">
        <f t="shared" si="115"/>
        <v>71.48288973384031</v>
      </c>
      <c r="T153" s="14" t="s">
        <v>336</v>
      </c>
      <c r="U153" s="22"/>
    </row>
    <row r="154" spans="1:21" ht="30">
      <c r="A154" s="16" t="s">
        <v>194</v>
      </c>
      <c r="B154" s="23" t="s">
        <v>72</v>
      </c>
      <c r="C154" s="24">
        <v>0.3</v>
      </c>
      <c r="D154" s="14">
        <v>2</v>
      </c>
      <c r="E154" s="14">
        <v>0.6</v>
      </c>
      <c r="F154" s="14">
        <v>2</v>
      </c>
      <c r="G154" s="14">
        <v>2</v>
      </c>
      <c r="H154" s="58">
        <f t="shared" si="110"/>
        <v>100</v>
      </c>
      <c r="I154" s="14"/>
      <c r="J154" s="18">
        <f t="shared" si="111"/>
        <v>100</v>
      </c>
      <c r="K154" s="14"/>
      <c r="L154" s="52"/>
      <c r="M154" s="52"/>
      <c r="N154" s="52"/>
      <c r="O154" s="14">
        <v>2</v>
      </c>
      <c r="P154" s="18">
        <f t="shared" si="113"/>
        <v>100</v>
      </c>
      <c r="Q154" s="14"/>
      <c r="R154" s="14">
        <v>2</v>
      </c>
      <c r="S154" s="9">
        <f t="shared" si="115"/>
        <v>100</v>
      </c>
      <c r="T154" s="14"/>
      <c r="U154" s="22"/>
    </row>
    <row r="155" spans="1:21">
      <c r="A155" s="16" t="s">
        <v>195</v>
      </c>
      <c r="B155" s="23" t="s">
        <v>196</v>
      </c>
      <c r="C155" s="24"/>
      <c r="D155" s="34"/>
      <c r="E155" s="34"/>
      <c r="F155" s="34"/>
      <c r="G155" s="34"/>
      <c r="H155" s="58"/>
      <c r="I155" s="34"/>
      <c r="J155" s="18"/>
      <c r="K155" s="34"/>
      <c r="L155" s="34"/>
      <c r="M155" s="34"/>
      <c r="N155" s="34"/>
      <c r="O155" s="34"/>
      <c r="P155" s="18"/>
      <c r="Q155" s="34"/>
      <c r="R155" s="34"/>
      <c r="S155" s="9">
        <v>89.5</v>
      </c>
      <c r="T155" s="34"/>
      <c r="U155" s="22"/>
    </row>
    <row r="156" spans="1:21" ht="30">
      <c r="A156" s="16" t="s">
        <v>197</v>
      </c>
      <c r="B156" s="23" t="s">
        <v>198</v>
      </c>
      <c r="C156" s="21">
        <f>C157+C158</f>
        <v>0</v>
      </c>
      <c r="D156" s="21">
        <f t="shared" ref="D156:F156" si="125">D157+D158</f>
        <v>0</v>
      </c>
      <c r="E156" s="21">
        <f t="shared" si="125"/>
        <v>0</v>
      </c>
      <c r="F156" s="21">
        <f t="shared" si="125"/>
        <v>0</v>
      </c>
      <c r="G156" s="21">
        <f t="shared" ref="G156" si="126">G157+G158</f>
        <v>0</v>
      </c>
      <c r="H156" s="58"/>
      <c r="I156" s="21"/>
      <c r="J156" s="18"/>
      <c r="K156" s="21"/>
      <c r="L156" s="21"/>
      <c r="M156" s="21"/>
      <c r="N156" s="21"/>
      <c r="O156" s="21">
        <f t="shared" ref="O156" si="127">O157+O158</f>
        <v>0</v>
      </c>
      <c r="P156" s="18"/>
      <c r="Q156" s="21"/>
      <c r="R156" s="21">
        <f t="shared" ref="R156" si="128">R157+R158</f>
        <v>0</v>
      </c>
      <c r="S156" s="9"/>
      <c r="T156" s="21"/>
      <c r="U156" s="22"/>
    </row>
    <row r="157" spans="1:21" ht="30">
      <c r="A157" s="16" t="s">
        <v>199</v>
      </c>
      <c r="B157" s="23" t="s">
        <v>200</v>
      </c>
      <c r="C157" s="24"/>
      <c r="D157" s="14"/>
      <c r="E157" s="14"/>
      <c r="F157" s="14"/>
      <c r="G157" s="14"/>
      <c r="H157" s="58"/>
      <c r="I157" s="14"/>
      <c r="J157" s="18"/>
      <c r="K157" s="14"/>
      <c r="L157" s="14"/>
      <c r="M157" s="14"/>
      <c r="N157" s="14"/>
      <c r="O157" s="14"/>
      <c r="P157" s="18"/>
      <c r="Q157" s="14"/>
      <c r="R157" s="14"/>
      <c r="S157" s="9"/>
      <c r="T157" s="14"/>
    </row>
    <row r="158" spans="1:21" ht="30">
      <c r="A158" s="16" t="s">
        <v>201</v>
      </c>
      <c r="B158" s="23" t="s">
        <v>72</v>
      </c>
      <c r="C158" s="24"/>
      <c r="D158" s="14"/>
      <c r="E158" s="14"/>
      <c r="F158" s="14"/>
      <c r="G158" s="14"/>
      <c r="H158" s="58"/>
      <c r="I158" s="14"/>
      <c r="J158" s="18"/>
      <c r="K158" s="14"/>
      <c r="L158" s="14"/>
      <c r="M158" s="14"/>
      <c r="N158" s="14"/>
      <c r="O158" s="14"/>
      <c r="P158" s="18"/>
      <c r="Q158" s="14"/>
      <c r="R158" s="14"/>
      <c r="S158" s="9"/>
      <c r="T158" s="14"/>
    </row>
    <row r="159" spans="1:21" ht="71.25">
      <c r="A159" s="16" t="s">
        <v>202</v>
      </c>
      <c r="B159" s="23" t="s">
        <v>203</v>
      </c>
      <c r="C159" s="21">
        <f>C160+C161</f>
        <v>202.3</v>
      </c>
      <c r="D159" s="21">
        <f t="shared" ref="D159:E159" si="129">D160+D161</f>
        <v>144.5</v>
      </c>
      <c r="E159" s="21">
        <f t="shared" si="129"/>
        <v>144.19999999999999</v>
      </c>
      <c r="F159" s="21">
        <f>F160</f>
        <v>144.5</v>
      </c>
      <c r="G159" s="21">
        <f t="shared" ref="G159" si="130">G160+G161</f>
        <v>191.8</v>
      </c>
      <c r="H159" s="58">
        <f t="shared" si="110"/>
        <v>132.73356401384083</v>
      </c>
      <c r="I159" s="21" t="s">
        <v>337</v>
      </c>
      <c r="J159" s="18">
        <f t="shared" si="111"/>
        <v>132.73356401384083</v>
      </c>
      <c r="K159" s="21" t="s">
        <v>337</v>
      </c>
      <c r="L159" s="53"/>
      <c r="M159" s="53"/>
      <c r="N159" s="53"/>
      <c r="O159" s="21">
        <f t="shared" ref="O159" si="131">O160+O161</f>
        <v>160.9</v>
      </c>
      <c r="P159" s="18">
        <f t="shared" si="113"/>
        <v>83.889468196037541</v>
      </c>
      <c r="Q159" s="18" t="s">
        <v>335</v>
      </c>
      <c r="R159" s="21">
        <f t="shared" ref="R159" si="132">R160+R161</f>
        <v>160.9</v>
      </c>
      <c r="S159" s="9">
        <f t="shared" si="115"/>
        <v>100</v>
      </c>
      <c r="T159" s="21"/>
    </row>
    <row r="160" spans="1:21">
      <c r="A160" s="16" t="s">
        <v>204</v>
      </c>
      <c r="B160" s="23" t="s">
        <v>205</v>
      </c>
      <c r="C160" s="24">
        <v>202.3</v>
      </c>
      <c r="D160" s="14">
        <v>144.5</v>
      </c>
      <c r="E160" s="14">
        <v>144.19999999999999</v>
      </c>
      <c r="F160" s="14">
        <v>144.5</v>
      </c>
      <c r="G160" s="14">
        <v>191.8</v>
      </c>
      <c r="H160" s="58">
        <f t="shared" si="110"/>
        <v>132.73356401384083</v>
      </c>
      <c r="I160" s="14"/>
      <c r="J160" s="18">
        <f t="shared" si="111"/>
        <v>132.73356401384083</v>
      </c>
      <c r="K160" s="14"/>
      <c r="L160" s="52"/>
      <c r="M160" s="52"/>
      <c r="N160" s="52"/>
      <c r="O160" s="14">
        <v>160.9</v>
      </c>
      <c r="P160" s="18">
        <f t="shared" si="113"/>
        <v>83.889468196037541</v>
      </c>
      <c r="Q160" s="14"/>
      <c r="R160" s="14">
        <v>160.9</v>
      </c>
      <c r="S160" s="9">
        <f t="shared" si="115"/>
        <v>100</v>
      </c>
      <c r="T160" s="14"/>
    </row>
    <row r="161" spans="1:20" ht="30">
      <c r="A161" s="16" t="s">
        <v>206</v>
      </c>
      <c r="B161" s="23" t="s">
        <v>207</v>
      </c>
      <c r="C161" s="24"/>
      <c r="D161" s="14"/>
      <c r="E161" s="14"/>
      <c r="F161" s="14"/>
      <c r="G161" s="14"/>
      <c r="H161" s="58"/>
      <c r="I161" s="14"/>
      <c r="J161" s="18"/>
      <c r="K161" s="14"/>
      <c r="L161" s="52"/>
      <c r="M161" s="52"/>
      <c r="N161" s="52"/>
      <c r="O161" s="14"/>
      <c r="P161" s="18"/>
      <c r="Q161" s="14"/>
      <c r="R161" s="14"/>
      <c r="S161" s="9"/>
      <c r="T161" s="14"/>
    </row>
    <row r="162" spans="1:20" ht="45">
      <c r="A162" s="16" t="s">
        <v>208</v>
      </c>
      <c r="B162" s="23" t="s">
        <v>209</v>
      </c>
      <c r="C162" s="24"/>
      <c r="D162" s="34"/>
      <c r="E162" s="34"/>
      <c r="F162" s="34"/>
      <c r="G162" s="34"/>
      <c r="H162" s="58"/>
      <c r="I162" s="34"/>
      <c r="J162" s="18"/>
      <c r="K162" s="34"/>
      <c r="L162" s="34"/>
      <c r="M162" s="34"/>
      <c r="N162" s="34"/>
      <c r="O162" s="34"/>
      <c r="P162" s="18"/>
      <c r="Q162" s="34"/>
      <c r="R162" s="34"/>
      <c r="S162" s="9"/>
      <c r="T162" s="34"/>
    </row>
    <row r="163" spans="1:20">
      <c r="A163" s="16" t="s">
        <v>210</v>
      </c>
      <c r="B163" s="23" t="s">
        <v>211</v>
      </c>
      <c r="C163" s="24"/>
      <c r="D163" s="14"/>
      <c r="E163" s="14"/>
      <c r="F163" s="14"/>
      <c r="G163" s="14"/>
      <c r="H163" s="58"/>
      <c r="I163" s="14"/>
      <c r="J163" s="18"/>
      <c r="K163" s="14"/>
      <c r="L163" s="14"/>
      <c r="M163" s="14"/>
      <c r="N163" s="14"/>
      <c r="O163" s="14"/>
      <c r="P163" s="18"/>
      <c r="Q163" s="14"/>
      <c r="R163" s="14"/>
      <c r="S163" s="9"/>
      <c r="T163" s="14"/>
    </row>
    <row r="164" spans="1:20">
      <c r="A164" s="16" t="s">
        <v>212</v>
      </c>
      <c r="B164" s="23" t="s">
        <v>213</v>
      </c>
      <c r="C164" s="24"/>
      <c r="D164" s="14"/>
      <c r="E164" s="14"/>
      <c r="F164" s="14"/>
      <c r="G164" s="14"/>
      <c r="H164" s="58"/>
      <c r="I164" s="14"/>
      <c r="J164" s="18"/>
      <c r="K164" s="14"/>
      <c r="L164" s="14"/>
      <c r="M164" s="14"/>
      <c r="N164" s="14"/>
      <c r="O164" s="14"/>
      <c r="P164" s="18"/>
      <c r="Q164" s="14"/>
      <c r="R164" s="14"/>
      <c r="S164" s="9"/>
      <c r="T164" s="14"/>
    </row>
    <row r="165" spans="1:20" ht="30">
      <c r="A165" s="16" t="s">
        <v>214</v>
      </c>
      <c r="B165" s="23" t="s">
        <v>215</v>
      </c>
      <c r="C165" s="24"/>
      <c r="D165" s="14"/>
      <c r="E165" s="14"/>
      <c r="F165" s="14"/>
      <c r="G165" s="14"/>
      <c r="H165" s="58"/>
      <c r="I165" s="14"/>
      <c r="J165" s="18"/>
      <c r="K165" s="14"/>
      <c r="L165" s="14"/>
      <c r="M165" s="14"/>
      <c r="N165" s="14"/>
      <c r="O165" s="14"/>
      <c r="P165" s="18"/>
      <c r="Q165" s="14"/>
      <c r="R165" s="14"/>
      <c r="S165" s="9"/>
      <c r="T165" s="14"/>
    </row>
    <row r="166" spans="1:20" ht="30">
      <c r="A166" s="16" t="s">
        <v>216</v>
      </c>
      <c r="B166" s="23" t="s">
        <v>217</v>
      </c>
      <c r="C166" s="24"/>
      <c r="D166" s="14"/>
      <c r="E166" s="14"/>
      <c r="F166" s="14"/>
      <c r="G166" s="14"/>
      <c r="H166" s="58"/>
      <c r="I166" s="14"/>
      <c r="J166" s="18"/>
      <c r="K166" s="14"/>
      <c r="L166" s="14"/>
      <c r="M166" s="14"/>
      <c r="N166" s="14"/>
      <c r="O166" s="14"/>
      <c r="P166" s="18"/>
      <c r="Q166" s="14"/>
      <c r="R166" s="14"/>
      <c r="S166" s="9"/>
      <c r="T166" s="14"/>
    </row>
    <row r="167" spans="1:20" ht="103.5" customHeight="1">
      <c r="A167" s="16" t="s">
        <v>218</v>
      </c>
      <c r="B167" s="23" t="s">
        <v>219</v>
      </c>
      <c r="C167" s="24">
        <v>331</v>
      </c>
      <c r="D167" s="14">
        <v>200</v>
      </c>
      <c r="E167" s="14">
        <v>200</v>
      </c>
      <c r="F167" s="14">
        <v>200</v>
      </c>
      <c r="G167" s="14">
        <v>0</v>
      </c>
      <c r="H167" s="58">
        <f t="shared" si="110"/>
        <v>0</v>
      </c>
      <c r="I167" s="14"/>
      <c r="J167" s="18">
        <f t="shared" si="111"/>
        <v>0</v>
      </c>
      <c r="K167" s="14"/>
      <c r="L167" s="14"/>
      <c r="M167" s="14"/>
      <c r="N167" s="14"/>
      <c r="O167" s="14">
        <v>0</v>
      </c>
      <c r="P167" s="18"/>
      <c r="Q167" s="14"/>
      <c r="R167" s="14">
        <v>0</v>
      </c>
      <c r="S167" s="9">
        <v>0</v>
      </c>
      <c r="T167" s="14"/>
    </row>
    <row r="168" spans="1:20" ht="30">
      <c r="A168" s="16" t="s">
        <v>220</v>
      </c>
      <c r="B168" s="23" t="s">
        <v>221</v>
      </c>
      <c r="C168" s="24"/>
      <c r="D168" s="14"/>
      <c r="E168" s="14"/>
      <c r="F168" s="14"/>
      <c r="G168" s="14"/>
      <c r="H168" s="58"/>
      <c r="I168" s="14"/>
      <c r="J168" s="18"/>
      <c r="K168" s="14"/>
      <c r="L168" s="14"/>
      <c r="M168" s="14"/>
      <c r="N168" s="14"/>
      <c r="O168" s="14"/>
      <c r="P168" s="18"/>
      <c r="Q168" s="14"/>
      <c r="R168" s="14"/>
      <c r="S168" s="9"/>
      <c r="T168" s="14"/>
    </row>
    <row r="169" spans="1:20" ht="45">
      <c r="A169" s="16" t="s">
        <v>222</v>
      </c>
      <c r="B169" s="23" t="s">
        <v>132</v>
      </c>
      <c r="C169" s="24"/>
      <c r="D169" s="14"/>
      <c r="E169" s="14"/>
      <c r="F169" s="14"/>
      <c r="G169" s="14"/>
      <c r="H169" s="58"/>
      <c r="I169" s="14"/>
      <c r="J169" s="18"/>
      <c r="K169" s="14"/>
      <c r="L169" s="14"/>
      <c r="M169" s="14"/>
      <c r="N169" s="14"/>
      <c r="O169" s="14"/>
      <c r="P169" s="18"/>
      <c r="Q169" s="14"/>
      <c r="R169" s="14"/>
      <c r="S169" s="9"/>
      <c r="T169" s="14"/>
    </row>
    <row r="170" spans="1:20">
      <c r="A170" s="16" t="s">
        <v>223</v>
      </c>
      <c r="B170" s="23" t="s">
        <v>123</v>
      </c>
      <c r="C170" s="24"/>
      <c r="D170" s="14"/>
      <c r="E170" s="14"/>
      <c r="F170" s="14"/>
      <c r="G170" s="14"/>
      <c r="H170" s="58"/>
      <c r="I170" s="14"/>
      <c r="J170" s="18"/>
      <c r="K170" s="14"/>
      <c r="L170" s="14"/>
      <c r="M170" s="14"/>
      <c r="N170" s="14"/>
      <c r="O170" s="14"/>
      <c r="P170" s="18"/>
      <c r="Q170" s="14"/>
      <c r="R170" s="14"/>
      <c r="S170" s="9"/>
      <c r="T170" s="14"/>
    </row>
    <row r="171" spans="1:20" ht="66" customHeight="1">
      <c r="A171" s="16" t="s">
        <v>224</v>
      </c>
      <c r="B171" s="23" t="s">
        <v>225</v>
      </c>
      <c r="C171" s="21">
        <f>SUM(C172:C203)</f>
        <v>264.3</v>
      </c>
      <c r="D171" s="21">
        <f>SUM(D172:D203)</f>
        <v>436.6</v>
      </c>
      <c r="E171" s="21">
        <f>SUM(E172:E203)</f>
        <v>353.40000000000003</v>
      </c>
      <c r="F171" s="21">
        <f t="shared" ref="F171" si="133">SUM(F172:F203)</f>
        <v>403.3</v>
      </c>
      <c r="G171" s="21">
        <f t="shared" ref="G171" si="134">SUM(G172:G203)</f>
        <v>324.39999999999998</v>
      </c>
      <c r="H171" s="58">
        <f t="shared" si="110"/>
        <v>74.301420064131918</v>
      </c>
      <c r="I171" s="21"/>
      <c r="J171" s="18">
        <f t="shared" si="111"/>
        <v>80.436399702454736</v>
      </c>
      <c r="K171" s="21"/>
      <c r="L171" s="21"/>
      <c r="M171" s="21"/>
      <c r="N171" s="21"/>
      <c r="O171" s="21">
        <f t="shared" ref="O171" si="135">SUM(O172:O203)</f>
        <v>378.6</v>
      </c>
      <c r="P171" s="18">
        <f t="shared" si="113"/>
        <v>116.70776818742294</v>
      </c>
      <c r="Q171" s="21"/>
      <c r="R171" s="21">
        <f t="shared" ref="R171" si="136">SUM(R172:R203)</f>
        <v>506.59999999999997</v>
      </c>
      <c r="S171" s="9">
        <f t="shared" si="115"/>
        <v>133.80876914949812</v>
      </c>
      <c r="T171" s="21"/>
    </row>
    <row r="172" spans="1:20" ht="25.5">
      <c r="A172" s="16" t="s">
        <v>226</v>
      </c>
      <c r="B172" s="36" t="s">
        <v>227</v>
      </c>
      <c r="C172" s="24"/>
      <c r="D172" s="14"/>
      <c r="E172" s="14"/>
      <c r="F172" s="14"/>
      <c r="G172" s="14"/>
      <c r="H172" s="58"/>
      <c r="I172" s="14"/>
      <c r="J172" s="18"/>
      <c r="K172" s="14"/>
      <c r="L172" s="14"/>
      <c r="M172" s="14"/>
      <c r="N172" s="14"/>
      <c r="O172" s="14"/>
      <c r="P172" s="18"/>
      <c r="Q172" s="14"/>
      <c r="R172" s="14"/>
      <c r="S172" s="9"/>
      <c r="T172" s="14"/>
    </row>
    <row r="173" spans="1:20" ht="95.25" customHeight="1">
      <c r="A173" s="16" t="s">
        <v>228</v>
      </c>
      <c r="B173" s="36" t="s">
        <v>229</v>
      </c>
      <c r="C173" s="24"/>
      <c r="D173" s="14"/>
      <c r="E173" s="14"/>
      <c r="F173" s="14"/>
      <c r="G173" s="14"/>
      <c r="H173" s="58"/>
      <c r="I173" s="14"/>
      <c r="J173" s="18"/>
      <c r="K173" s="14"/>
      <c r="L173" s="14"/>
      <c r="M173" s="14"/>
      <c r="N173" s="14"/>
      <c r="O173" s="14"/>
      <c r="P173" s="18"/>
      <c r="Q173" s="14"/>
      <c r="R173" s="14"/>
      <c r="S173" s="9"/>
      <c r="T173" s="14"/>
    </row>
    <row r="174" spans="1:20" ht="18" customHeight="1">
      <c r="A174" s="16" t="s">
        <v>230</v>
      </c>
      <c r="B174" s="36" t="s">
        <v>231</v>
      </c>
      <c r="C174" s="24"/>
      <c r="D174" s="32"/>
      <c r="E174" s="32"/>
      <c r="F174" s="32"/>
      <c r="G174" s="32"/>
      <c r="H174" s="58"/>
      <c r="I174" s="32"/>
      <c r="J174" s="18"/>
      <c r="K174" s="32"/>
      <c r="L174" s="32"/>
      <c r="M174" s="32"/>
      <c r="N174" s="32"/>
      <c r="O174" s="32"/>
      <c r="P174" s="18"/>
      <c r="Q174" s="32"/>
      <c r="R174" s="32"/>
      <c r="S174" s="9"/>
      <c r="T174" s="32"/>
    </row>
    <row r="175" spans="1:20">
      <c r="A175" s="16" t="s">
        <v>232</v>
      </c>
      <c r="B175" s="36" t="s">
        <v>233</v>
      </c>
      <c r="C175" s="24"/>
      <c r="D175" s="14">
        <v>2</v>
      </c>
      <c r="E175" s="14"/>
      <c r="F175" s="14">
        <v>2</v>
      </c>
      <c r="G175" s="14"/>
      <c r="H175" s="58">
        <f t="shared" si="110"/>
        <v>0</v>
      </c>
      <c r="I175" s="14"/>
      <c r="J175" s="18">
        <f t="shared" si="111"/>
        <v>0</v>
      </c>
      <c r="K175" s="14"/>
      <c r="L175" s="14"/>
      <c r="M175" s="14"/>
      <c r="N175" s="14"/>
      <c r="O175" s="14"/>
      <c r="P175" s="18"/>
      <c r="Q175" s="14"/>
      <c r="R175" s="14"/>
      <c r="S175" s="9"/>
      <c r="T175" s="14"/>
    </row>
    <row r="176" spans="1:20" ht="63.75" customHeight="1">
      <c r="A176" s="16" t="s">
        <v>234</v>
      </c>
      <c r="B176" s="36" t="s">
        <v>235</v>
      </c>
      <c r="C176" s="24">
        <v>6</v>
      </c>
      <c r="D176" s="14">
        <v>40.4</v>
      </c>
      <c r="E176" s="14">
        <v>36.700000000000003</v>
      </c>
      <c r="F176" s="14">
        <v>40.4</v>
      </c>
      <c r="G176" s="14">
        <v>8.1</v>
      </c>
      <c r="H176" s="58">
        <f t="shared" si="110"/>
        <v>20.049504950495052</v>
      </c>
      <c r="I176" s="21" t="s">
        <v>335</v>
      </c>
      <c r="J176" s="18">
        <f t="shared" si="111"/>
        <v>20.049504950495052</v>
      </c>
      <c r="K176" s="21" t="s">
        <v>335</v>
      </c>
      <c r="L176" s="14"/>
      <c r="M176" s="14"/>
      <c r="N176" s="14"/>
      <c r="O176" s="14">
        <v>8</v>
      </c>
      <c r="P176" s="18">
        <f t="shared" si="113"/>
        <v>98.765432098765444</v>
      </c>
      <c r="Q176" s="14"/>
      <c r="R176" s="14">
        <v>8</v>
      </c>
      <c r="S176" s="9">
        <f t="shared" si="115"/>
        <v>100</v>
      </c>
      <c r="T176" s="14"/>
    </row>
    <row r="177" spans="1:20" ht="60">
      <c r="A177" s="16" t="s">
        <v>236</v>
      </c>
      <c r="B177" s="36" t="s">
        <v>237</v>
      </c>
      <c r="C177" s="24">
        <v>0.9</v>
      </c>
      <c r="D177" s="14">
        <v>1.5</v>
      </c>
      <c r="E177" s="14"/>
      <c r="F177" s="14">
        <v>1.5</v>
      </c>
      <c r="G177" s="14">
        <v>1.5</v>
      </c>
      <c r="H177" s="58">
        <f t="shared" si="110"/>
        <v>100</v>
      </c>
      <c r="I177" s="14"/>
      <c r="J177" s="18">
        <f t="shared" si="111"/>
        <v>100</v>
      </c>
      <c r="K177" s="14"/>
      <c r="L177" s="14"/>
      <c r="M177" s="14"/>
      <c r="N177" s="14"/>
      <c r="O177" s="14">
        <v>1</v>
      </c>
      <c r="P177" s="18">
        <f t="shared" si="113"/>
        <v>66.666666666666657</v>
      </c>
      <c r="Q177" s="21" t="s">
        <v>335</v>
      </c>
      <c r="R177" s="14">
        <v>1</v>
      </c>
      <c r="S177" s="9">
        <f t="shared" si="115"/>
        <v>100</v>
      </c>
      <c r="T177" s="14"/>
    </row>
    <row r="178" spans="1:20" ht="75">
      <c r="A178" s="16" t="s">
        <v>238</v>
      </c>
      <c r="B178" s="36" t="s">
        <v>239</v>
      </c>
      <c r="C178" s="24"/>
      <c r="D178" s="14">
        <v>9.1</v>
      </c>
      <c r="E178" s="14"/>
      <c r="F178" s="14">
        <v>9.1</v>
      </c>
      <c r="G178" s="14">
        <v>8.1</v>
      </c>
      <c r="H178" s="58">
        <f t="shared" si="110"/>
        <v>89.010989010989007</v>
      </c>
      <c r="I178" s="21" t="s">
        <v>335</v>
      </c>
      <c r="J178" s="18">
        <f t="shared" si="111"/>
        <v>89.010989010989007</v>
      </c>
      <c r="K178" s="21" t="s">
        <v>335</v>
      </c>
      <c r="L178" s="14"/>
      <c r="M178" s="14"/>
      <c r="N178" s="14"/>
      <c r="O178" s="14">
        <v>4.0999999999999996</v>
      </c>
      <c r="P178" s="18">
        <f t="shared" si="113"/>
        <v>50.617283950617285</v>
      </c>
      <c r="Q178" s="14" t="s">
        <v>347</v>
      </c>
      <c r="R178" s="14">
        <v>5.5</v>
      </c>
      <c r="S178" s="9">
        <f t="shared" si="115"/>
        <v>134.14634146341464</v>
      </c>
      <c r="T178" s="14" t="s">
        <v>347</v>
      </c>
    </row>
    <row r="179" spans="1:20" ht="25.5">
      <c r="A179" s="16" t="s">
        <v>240</v>
      </c>
      <c r="B179" s="36" t="s">
        <v>241</v>
      </c>
      <c r="C179" s="24">
        <v>30.9</v>
      </c>
      <c r="D179" s="14"/>
      <c r="E179" s="14"/>
      <c r="F179" s="14"/>
      <c r="G179" s="14"/>
      <c r="H179" s="58"/>
      <c r="I179" s="14"/>
      <c r="J179" s="18"/>
      <c r="K179" s="14"/>
      <c r="L179" s="14"/>
      <c r="M179" s="14"/>
      <c r="N179" s="14"/>
      <c r="O179" s="14"/>
      <c r="P179" s="18"/>
      <c r="Q179" s="14"/>
      <c r="R179" s="14"/>
      <c r="S179" s="9"/>
      <c r="T179" s="14"/>
    </row>
    <row r="180" spans="1:20" ht="60">
      <c r="A180" s="16" t="s">
        <v>242</v>
      </c>
      <c r="B180" s="36" t="s">
        <v>243</v>
      </c>
      <c r="C180" s="24">
        <v>12.2</v>
      </c>
      <c r="D180" s="14">
        <v>20</v>
      </c>
      <c r="E180" s="14">
        <v>10</v>
      </c>
      <c r="F180" s="14">
        <v>20</v>
      </c>
      <c r="G180" s="14">
        <v>20</v>
      </c>
      <c r="H180" s="58">
        <f t="shared" si="110"/>
        <v>100</v>
      </c>
      <c r="I180" s="14" t="s">
        <v>335</v>
      </c>
      <c r="J180" s="18">
        <f t="shared" si="111"/>
        <v>100</v>
      </c>
      <c r="K180" s="14"/>
      <c r="L180" s="14"/>
      <c r="M180" s="14"/>
      <c r="N180" s="14"/>
      <c r="O180" s="14">
        <v>5</v>
      </c>
      <c r="P180" s="18">
        <f t="shared" si="113"/>
        <v>25</v>
      </c>
      <c r="Q180" s="14"/>
      <c r="R180" s="14">
        <v>5</v>
      </c>
      <c r="S180" s="9">
        <f t="shared" si="115"/>
        <v>100</v>
      </c>
      <c r="T180" s="14"/>
    </row>
    <row r="181" spans="1:20" ht="60">
      <c r="A181" s="16" t="s">
        <v>244</v>
      </c>
      <c r="B181" s="36" t="s">
        <v>245</v>
      </c>
      <c r="C181" s="24">
        <v>5.0999999999999996</v>
      </c>
      <c r="D181" s="14">
        <v>5</v>
      </c>
      <c r="E181" s="14">
        <v>4.0999999999999996</v>
      </c>
      <c r="F181" s="14">
        <v>5</v>
      </c>
      <c r="G181" s="14">
        <v>5</v>
      </c>
      <c r="H181" s="58">
        <f t="shared" si="110"/>
        <v>100</v>
      </c>
      <c r="I181" s="14"/>
      <c r="J181" s="18">
        <f t="shared" si="111"/>
        <v>100</v>
      </c>
      <c r="K181" s="14"/>
      <c r="L181" s="14"/>
      <c r="M181" s="14"/>
      <c r="N181" s="14"/>
      <c r="O181" s="14">
        <v>4.5</v>
      </c>
      <c r="P181" s="18">
        <f t="shared" si="113"/>
        <v>90</v>
      </c>
      <c r="Q181" s="14" t="s">
        <v>335</v>
      </c>
      <c r="R181" s="14">
        <v>4.5</v>
      </c>
      <c r="S181" s="9">
        <f t="shared" si="115"/>
        <v>100</v>
      </c>
      <c r="T181" s="14"/>
    </row>
    <row r="182" spans="1:20" ht="105">
      <c r="A182" s="16" t="s">
        <v>246</v>
      </c>
      <c r="B182" s="36" t="s">
        <v>247</v>
      </c>
      <c r="C182" s="24"/>
      <c r="D182" s="14">
        <v>6</v>
      </c>
      <c r="E182" s="14">
        <v>5.8</v>
      </c>
      <c r="F182" s="14">
        <v>6</v>
      </c>
      <c r="G182" s="14">
        <v>10</v>
      </c>
      <c r="H182" s="58">
        <f t="shared" si="110"/>
        <v>166.66666666666669</v>
      </c>
      <c r="I182" s="14" t="s">
        <v>338</v>
      </c>
      <c r="J182" s="18">
        <f t="shared" si="111"/>
        <v>166.66666666666669</v>
      </c>
      <c r="K182" s="14" t="s">
        <v>338</v>
      </c>
      <c r="L182" s="14"/>
      <c r="M182" s="14"/>
      <c r="N182" s="14"/>
      <c r="O182" s="14">
        <v>6</v>
      </c>
      <c r="P182" s="18">
        <f t="shared" si="113"/>
        <v>60</v>
      </c>
      <c r="Q182" s="14" t="s">
        <v>335</v>
      </c>
      <c r="R182" s="14">
        <v>4.8</v>
      </c>
      <c r="S182" s="9">
        <f t="shared" si="115"/>
        <v>80</v>
      </c>
      <c r="T182" s="14" t="s">
        <v>335</v>
      </c>
    </row>
    <row r="183" spans="1:20">
      <c r="A183" s="16" t="s">
        <v>248</v>
      </c>
      <c r="B183" s="36" t="s">
        <v>249</v>
      </c>
      <c r="C183" s="24"/>
      <c r="D183" s="14"/>
      <c r="E183" s="14"/>
      <c r="F183" s="14"/>
      <c r="G183" s="14"/>
      <c r="H183" s="58"/>
      <c r="I183" s="14"/>
      <c r="J183" s="18"/>
      <c r="K183" s="14"/>
      <c r="L183" s="14"/>
      <c r="M183" s="14"/>
      <c r="N183" s="14"/>
      <c r="O183" s="14"/>
      <c r="P183" s="18"/>
      <c r="Q183" s="14"/>
      <c r="R183" s="14"/>
      <c r="S183" s="9"/>
      <c r="T183" s="14"/>
    </row>
    <row r="184" spans="1:20" ht="60">
      <c r="A184" s="16" t="s">
        <v>250</v>
      </c>
      <c r="B184" s="36" t="s">
        <v>251</v>
      </c>
      <c r="C184" s="24"/>
      <c r="D184" s="14">
        <v>31</v>
      </c>
      <c r="E184" s="14">
        <v>31</v>
      </c>
      <c r="F184" s="14">
        <v>31</v>
      </c>
      <c r="G184" s="14">
        <v>20</v>
      </c>
      <c r="H184" s="58">
        <f t="shared" si="110"/>
        <v>64.516129032258064</v>
      </c>
      <c r="I184" s="21" t="s">
        <v>335</v>
      </c>
      <c r="J184" s="18">
        <f t="shared" si="111"/>
        <v>64.516129032258064</v>
      </c>
      <c r="K184" s="21" t="s">
        <v>335</v>
      </c>
      <c r="L184" s="14"/>
      <c r="M184" s="14"/>
      <c r="N184" s="14"/>
      <c r="O184" s="14">
        <v>5</v>
      </c>
      <c r="P184" s="18">
        <f t="shared" si="113"/>
        <v>25</v>
      </c>
      <c r="Q184" s="14"/>
      <c r="R184" s="14">
        <v>5</v>
      </c>
      <c r="S184" s="9">
        <f t="shared" si="115"/>
        <v>100</v>
      </c>
      <c r="T184" s="14"/>
    </row>
    <row r="185" spans="1:20" ht="25.5">
      <c r="A185" s="16" t="s">
        <v>252</v>
      </c>
      <c r="B185" s="36" t="s">
        <v>253</v>
      </c>
      <c r="C185" s="24">
        <v>26.2</v>
      </c>
      <c r="D185" s="14">
        <v>30.5</v>
      </c>
      <c r="E185" s="14">
        <v>25.7</v>
      </c>
      <c r="F185" s="14">
        <v>30.5</v>
      </c>
      <c r="G185" s="14">
        <v>20.5</v>
      </c>
      <c r="H185" s="58">
        <f t="shared" si="110"/>
        <v>67.213114754098356</v>
      </c>
      <c r="I185" s="14"/>
      <c r="J185" s="18">
        <f t="shared" si="111"/>
        <v>67.213114754098356</v>
      </c>
      <c r="K185" s="14"/>
      <c r="L185" s="14"/>
      <c r="M185" s="14"/>
      <c r="N185" s="14"/>
      <c r="O185" s="14">
        <v>10</v>
      </c>
      <c r="P185" s="18">
        <f t="shared" si="113"/>
        <v>48.780487804878049</v>
      </c>
      <c r="Q185" s="14"/>
      <c r="R185" s="14">
        <v>17.5</v>
      </c>
      <c r="S185" s="9">
        <f t="shared" si="115"/>
        <v>175</v>
      </c>
      <c r="T185" s="14"/>
    </row>
    <row r="186" spans="1:20" ht="105">
      <c r="A186" s="16" t="s">
        <v>254</v>
      </c>
      <c r="B186" s="36" t="s">
        <v>255</v>
      </c>
      <c r="C186" s="24"/>
      <c r="D186" s="14">
        <v>63</v>
      </c>
      <c r="E186" s="14">
        <v>55.7</v>
      </c>
      <c r="F186" s="14">
        <v>63</v>
      </c>
      <c r="G186" s="14">
        <v>7</v>
      </c>
      <c r="H186" s="58">
        <f t="shared" si="110"/>
        <v>11.111111111111111</v>
      </c>
      <c r="I186" s="14" t="s">
        <v>343</v>
      </c>
      <c r="J186" s="18">
        <f t="shared" si="111"/>
        <v>11.111111111111111</v>
      </c>
      <c r="K186" s="14" t="s">
        <v>343</v>
      </c>
      <c r="L186" s="14"/>
      <c r="M186" s="14"/>
      <c r="N186" s="14"/>
      <c r="O186" s="14">
        <v>2.9</v>
      </c>
      <c r="P186" s="18">
        <f t="shared" si="113"/>
        <v>41.428571428571423</v>
      </c>
      <c r="Q186" s="21" t="s">
        <v>335</v>
      </c>
      <c r="R186" s="14">
        <v>6.2</v>
      </c>
      <c r="S186" s="9">
        <f t="shared" si="115"/>
        <v>213.7931034482759</v>
      </c>
      <c r="T186" s="14" t="s">
        <v>360</v>
      </c>
    </row>
    <row r="187" spans="1:20" ht="51">
      <c r="A187" s="16" t="s">
        <v>256</v>
      </c>
      <c r="B187" s="36" t="s">
        <v>257</v>
      </c>
      <c r="C187" s="24"/>
      <c r="D187" s="14"/>
      <c r="E187" s="14"/>
      <c r="F187" s="14"/>
      <c r="G187" s="14"/>
      <c r="H187" s="58"/>
      <c r="I187" s="14"/>
      <c r="J187" s="18"/>
      <c r="K187" s="14"/>
      <c r="L187" s="14"/>
      <c r="M187" s="14"/>
      <c r="N187" s="14"/>
      <c r="O187" s="14"/>
      <c r="P187" s="18"/>
      <c r="Q187" s="14"/>
      <c r="R187" s="14"/>
      <c r="S187" s="9"/>
      <c r="T187" s="14"/>
    </row>
    <row r="188" spans="1:20">
      <c r="A188" s="16" t="s">
        <v>258</v>
      </c>
      <c r="B188" s="36" t="s">
        <v>259</v>
      </c>
      <c r="C188" s="24"/>
      <c r="D188" s="14"/>
      <c r="E188" s="14"/>
      <c r="F188" s="14"/>
      <c r="G188" s="14"/>
      <c r="H188" s="58"/>
      <c r="I188" s="14"/>
      <c r="J188" s="18"/>
      <c r="K188" s="14"/>
      <c r="L188" s="14"/>
      <c r="M188" s="14"/>
      <c r="N188" s="14"/>
      <c r="O188" s="14"/>
      <c r="P188" s="18"/>
      <c r="Q188" s="14"/>
      <c r="R188" s="14"/>
      <c r="S188" s="9"/>
      <c r="T188" s="14"/>
    </row>
    <row r="189" spans="1:20">
      <c r="A189" s="16" t="s">
        <v>260</v>
      </c>
      <c r="B189" s="36" t="s">
        <v>261</v>
      </c>
      <c r="C189" s="24"/>
      <c r="D189" s="14">
        <v>3</v>
      </c>
      <c r="E189" s="14"/>
      <c r="F189" s="14">
        <v>3</v>
      </c>
      <c r="G189" s="14">
        <v>3</v>
      </c>
      <c r="H189" s="58">
        <f t="shared" si="110"/>
        <v>100</v>
      </c>
      <c r="I189" s="14"/>
      <c r="J189" s="18">
        <f t="shared" si="111"/>
        <v>100</v>
      </c>
      <c r="K189" s="14"/>
      <c r="L189" s="14"/>
      <c r="M189" s="14"/>
      <c r="N189" s="14"/>
      <c r="O189" s="14">
        <v>3</v>
      </c>
      <c r="P189" s="18">
        <f t="shared" si="113"/>
        <v>100</v>
      </c>
      <c r="Q189" s="14"/>
      <c r="R189" s="14">
        <v>3</v>
      </c>
      <c r="S189" s="9">
        <f t="shared" si="115"/>
        <v>100</v>
      </c>
      <c r="T189" s="14"/>
    </row>
    <row r="190" spans="1:20" ht="90">
      <c r="A190" s="16" t="s">
        <v>262</v>
      </c>
      <c r="B190" s="36" t="s">
        <v>263</v>
      </c>
      <c r="C190" s="24">
        <v>4.4000000000000004</v>
      </c>
      <c r="D190" s="14">
        <v>5</v>
      </c>
      <c r="E190" s="14"/>
      <c r="F190" s="14">
        <v>5</v>
      </c>
      <c r="G190" s="14">
        <v>15</v>
      </c>
      <c r="H190" s="58">
        <f t="shared" si="110"/>
        <v>300</v>
      </c>
      <c r="I190" s="14" t="s">
        <v>339</v>
      </c>
      <c r="J190" s="18">
        <f t="shared" si="111"/>
        <v>300</v>
      </c>
      <c r="K190" s="14" t="s">
        <v>339</v>
      </c>
      <c r="L190" s="14"/>
      <c r="M190" s="14"/>
      <c r="N190" s="14"/>
      <c r="O190" s="14">
        <v>8</v>
      </c>
      <c r="P190" s="18">
        <f t="shared" si="113"/>
        <v>53.333333333333336</v>
      </c>
      <c r="Q190" s="21" t="s">
        <v>335</v>
      </c>
      <c r="R190" s="14">
        <v>8</v>
      </c>
      <c r="S190" s="9">
        <f t="shared" si="115"/>
        <v>100</v>
      </c>
      <c r="T190" s="14"/>
    </row>
    <row r="191" spans="1:20">
      <c r="A191" s="16" t="s">
        <v>264</v>
      </c>
      <c r="B191" s="36" t="s">
        <v>265</v>
      </c>
      <c r="C191" s="24"/>
      <c r="D191" s="14"/>
      <c r="E191" s="14"/>
      <c r="F191" s="14"/>
      <c r="G191" s="14"/>
      <c r="H191" s="58"/>
      <c r="I191" s="14"/>
      <c r="J191" s="18"/>
      <c r="K191" s="14"/>
      <c r="L191" s="14"/>
      <c r="M191" s="14"/>
      <c r="N191" s="14"/>
      <c r="O191" s="14"/>
      <c r="P191" s="18"/>
      <c r="Q191" s="14"/>
      <c r="R191" s="14"/>
      <c r="S191" s="9"/>
      <c r="T191" s="14"/>
    </row>
    <row r="192" spans="1:20">
      <c r="A192" s="16" t="s">
        <v>266</v>
      </c>
      <c r="B192" s="36" t="s">
        <v>267</v>
      </c>
      <c r="C192" s="24"/>
      <c r="D192" s="14"/>
      <c r="E192" s="14"/>
      <c r="F192" s="14"/>
      <c r="G192" s="14"/>
      <c r="H192" s="58"/>
      <c r="I192" s="14"/>
      <c r="J192" s="18"/>
      <c r="K192" s="14"/>
      <c r="L192" s="14"/>
      <c r="M192" s="14"/>
      <c r="N192" s="14"/>
      <c r="O192" s="14"/>
      <c r="P192" s="18"/>
      <c r="Q192" s="14"/>
      <c r="R192" s="14"/>
      <c r="S192" s="9"/>
      <c r="T192" s="14"/>
    </row>
    <row r="193" spans="1:20" ht="25.5">
      <c r="A193" s="16" t="s">
        <v>268</v>
      </c>
      <c r="B193" s="36" t="s">
        <v>269</v>
      </c>
      <c r="C193" s="24"/>
      <c r="D193" s="14"/>
      <c r="E193" s="14"/>
      <c r="F193" s="14"/>
      <c r="G193" s="14"/>
      <c r="H193" s="58"/>
      <c r="I193" s="14"/>
      <c r="J193" s="18"/>
      <c r="K193" s="14"/>
      <c r="L193" s="14"/>
      <c r="M193" s="14"/>
      <c r="N193" s="14"/>
      <c r="O193" s="14"/>
      <c r="P193" s="18"/>
      <c r="Q193" s="14"/>
      <c r="R193" s="14"/>
      <c r="S193" s="9"/>
      <c r="T193" s="14"/>
    </row>
    <row r="194" spans="1:20" ht="25.5">
      <c r="A194" s="16" t="s">
        <v>270</v>
      </c>
      <c r="B194" s="36" t="s">
        <v>271</v>
      </c>
      <c r="C194" s="24"/>
      <c r="D194" s="14"/>
      <c r="E194" s="14"/>
      <c r="F194" s="14"/>
      <c r="G194" s="14"/>
      <c r="H194" s="58"/>
      <c r="I194" s="14"/>
      <c r="J194" s="18"/>
      <c r="K194" s="14"/>
      <c r="L194" s="14"/>
      <c r="M194" s="14"/>
      <c r="N194" s="14"/>
      <c r="O194" s="14"/>
      <c r="P194" s="18"/>
      <c r="Q194" s="14"/>
      <c r="R194" s="14"/>
      <c r="S194" s="9"/>
      <c r="T194" s="14"/>
    </row>
    <row r="195" spans="1:20" ht="25.5">
      <c r="A195" s="16" t="s">
        <v>272</v>
      </c>
      <c r="B195" s="36" t="s">
        <v>273</v>
      </c>
      <c r="C195" s="24">
        <v>6</v>
      </c>
      <c r="D195" s="14">
        <v>6</v>
      </c>
      <c r="E195" s="14">
        <v>6</v>
      </c>
      <c r="F195" s="14">
        <v>6</v>
      </c>
      <c r="G195" s="14">
        <v>6</v>
      </c>
      <c r="H195" s="58">
        <f t="shared" si="110"/>
        <v>100</v>
      </c>
      <c r="I195" s="14"/>
      <c r="J195" s="18">
        <f t="shared" si="111"/>
        <v>100</v>
      </c>
      <c r="K195" s="14"/>
      <c r="L195" s="14"/>
      <c r="M195" s="14"/>
      <c r="N195" s="14"/>
      <c r="O195" s="14">
        <v>6</v>
      </c>
      <c r="P195" s="18">
        <f t="shared" si="113"/>
        <v>100</v>
      </c>
      <c r="Q195" s="14"/>
      <c r="R195" s="14">
        <v>6</v>
      </c>
      <c r="S195" s="9">
        <f t="shared" si="115"/>
        <v>100</v>
      </c>
      <c r="T195" s="14"/>
    </row>
    <row r="196" spans="1:20" ht="55.5" customHeight="1">
      <c r="A196" s="16" t="s">
        <v>274</v>
      </c>
      <c r="B196" s="36" t="s">
        <v>292</v>
      </c>
      <c r="C196" s="24"/>
      <c r="D196" s="14"/>
      <c r="E196" s="14"/>
      <c r="F196" s="14"/>
      <c r="G196" s="14"/>
      <c r="H196" s="58"/>
      <c r="I196" s="14"/>
      <c r="J196" s="18"/>
      <c r="K196" s="14"/>
      <c r="L196" s="14"/>
      <c r="M196" s="14"/>
      <c r="N196" s="14"/>
      <c r="O196" s="14"/>
      <c r="P196" s="18"/>
      <c r="Q196" s="14"/>
      <c r="R196" s="14"/>
      <c r="S196" s="9"/>
      <c r="T196" s="14"/>
    </row>
    <row r="197" spans="1:20" ht="98.25" customHeight="1">
      <c r="A197" s="16" t="s">
        <v>275</v>
      </c>
      <c r="B197" s="36" t="s">
        <v>276</v>
      </c>
      <c r="C197" s="24"/>
      <c r="D197" s="14">
        <v>1</v>
      </c>
      <c r="E197" s="14"/>
      <c r="F197" s="14">
        <v>1</v>
      </c>
      <c r="G197" s="14">
        <v>4</v>
      </c>
      <c r="H197" s="58">
        <f t="shared" si="110"/>
        <v>400</v>
      </c>
      <c r="I197" s="14" t="s">
        <v>340</v>
      </c>
      <c r="J197" s="18">
        <f t="shared" si="111"/>
        <v>400</v>
      </c>
      <c r="K197" s="14" t="s">
        <v>340</v>
      </c>
      <c r="L197" s="14"/>
      <c r="M197" s="14"/>
      <c r="N197" s="14"/>
      <c r="O197" s="14">
        <v>4</v>
      </c>
      <c r="P197" s="18">
        <f t="shared" si="113"/>
        <v>100</v>
      </c>
      <c r="Q197" s="21"/>
      <c r="R197" s="14">
        <v>2</v>
      </c>
      <c r="S197" s="9">
        <f t="shared" si="115"/>
        <v>50</v>
      </c>
      <c r="T197" s="21" t="s">
        <v>335</v>
      </c>
    </row>
    <row r="198" spans="1:20" ht="132" customHeight="1">
      <c r="A198" s="16" t="s">
        <v>277</v>
      </c>
      <c r="B198" s="43" t="s">
        <v>278</v>
      </c>
      <c r="C198" s="24"/>
      <c r="D198" s="14"/>
      <c r="E198" s="14"/>
      <c r="F198" s="14"/>
      <c r="G198" s="14"/>
      <c r="H198" s="58"/>
      <c r="I198" s="14"/>
      <c r="J198" s="18"/>
      <c r="K198" s="14"/>
      <c r="L198" s="14"/>
      <c r="M198" s="14"/>
      <c r="N198" s="14"/>
      <c r="O198" s="14"/>
      <c r="P198" s="18"/>
      <c r="Q198" s="14"/>
      <c r="R198" s="14"/>
      <c r="S198" s="9"/>
      <c r="T198" s="14"/>
    </row>
    <row r="199" spans="1:20" ht="51">
      <c r="A199" s="16" t="s">
        <v>279</v>
      </c>
      <c r="B199" s="36" t="s">
        <v>280</v>
      </c>
      <c r="C199" s="24"/>
      <c r="D199" s="14"/>
      <c r="E199" s="14"/>
      <c r="F199" s="14"/>
      <c r="G199" s="14"/>
      <c r="H199" s="58"/>
      <c r="I199" s="14"/>
      <c r="J199" s="18"/>
      <c r="K199" s="14"/>
      <c r="L199" s="14"/>
      <c r="M199" s="14"/>
      <c r="N199" s="14"/>
      <c r="O199" s="14"/>
      <c r="P199" s="18"/>
      <c r="Q199" s="14"/>
      <c r="R199" s="14"/>
      <c r="S199" s="9"/>
      <c r="T199" s="14"/>
    </row>
    <row r="200" spans="1:20" ht="25.5">
      <c r="A200" s="16" t="s">
        <v>281</v>
      </c>
      <c r="B200" s="36" t="s">
        <v>282</v>
      </c>
      <c r="C200" s="24"/>
      <c r="D200" s="14"/>
      <c r="E200" s="14"/>
      <c r="F200" s="14"/>
      <c r="G200" s="14"/>
      <c r="H200" s="58"/>
      <c r="I200" s="14"/>
      <c r="J200" s="18"/>
      <c r="K200" s="14"/>
      <c r="L200" s="14"/>
      <c r="M200" s="14"/>
      <c r="N200" s="14"/>
      <c r="O200" s="14"/>
      <c r="P200" s="18"/>
      <c r="Q200" s="14"/>
      <c r="R200" s="14"/>
      <c r="S200" s="9"/>
      <c r="T200" s="14"/>
    </row>
    <row r="201" spans="1:20" ht="38.25">
      <c r="A201" s="16" t="s">
        <v>283</v>
      </c>
      <c r="B201" s="36" t="s">
        <v>284</v>
      </c>
      <c r="C201" s="24"/>
      <c r="D201" s="14"/>
      <c r="E201" s="14"/>
      <c r="F201" s="14"/>
      <c r="G201" s="14"/>
      <c r="H201" s="58"/>
      <c r="I201" s="14"/>
      <c r="J201" s="18"/>
      <c r="K201" s="14"/>
      <c r="L201" s="14"/>
      <c r="M201" s="14"/>
      <c r="N201" s="14"/>
      <c r="O201" s="14"/>
      <c r="P201" s="18"/>
      <c r="Q201" s="14"/>
      <c r="R201" s="14"/>
      <c r="S201" s="9"/>
      <c r="T201" s="14"/>
    </row>
    <row r="202" spans="1:20" ht="105">
      <c r="A202" s="16" t="s">
        <v>285</v>
      </c>
      <c r="B202" s="36" t="s">
        <v>286</v>
      </c>
      <c r="C202" s="24">
        <v>171.6</v>
      </c>
      <c r="D202" s="14">
        <v>207.1</v>
      </c>
      <c r="E202" s="14">
        <v>173.8</v>
      </c>
      <c r="F202" s="14">
        <v>173.8</v>
      </c>
      <c r="G202" s="14">
        <v>190.2</v>
      </c>
      <c r="H202" s="58">
        <f t="shared" si="110"/>
        <v>91.839690970545632</v>
      </c>
      <c r="I202" s="14" t="s">
        <v>335</v>
      </c>
      <c r="J202" s="18">
        <f t="shared" si="111"/>
        <v>109.43613348676638</v>
      </c>
      <c r="K202" s="14" t="s">
        <v>335</v>
      </c>
      <c r="L202" s="14"/>
      <c r="M202" s="14"/>
      <c r="N202" s="14"/>
      <c r="O202" s="14">
        <v>302.10000000000002</v>
      </c>
      <c r="P202" s="18">
        <f t="shared" si="113"/>
        <v>158.83280757097793</v>
      </c>
      <c r="Q202" s="14" t="s">
        <v>349</v>
      </c>
      <c r="R202" s="14">
        <v>418.7</v>
      </c>
      <c r="S202" s="9">
        <f t="shared" si="115"/>
        <v>138.59649122807016</v>
      </c>
      <c r="T202" s="14" t="s">
        <v>349</v>
      </c>
    </row>
    <row r="203" spans="1:20" ht="120">
      <c r="A203" s="16" t="s">
        <v>287</v>
      </c>
      <c r="B203" s="36" t="s">
        <v>288</v>
      </c>
      <c r="C203" s="24">
        <v>1</v>
      </c>
      <c r="D203" s="14">
        <v>6</v>
      </c>
      <c r="E203" s="14">
        <v>4.5999999999999996</v>
      </c>
      <c r="F203" s="14">
        <v>6</v>
      </c>
      <c r="G203" s="14">
        <v>6</v>
      </c>
      <c r="H203" s="58">
        <f t="shared" si="110"/>
        <v>100</v>
      </c>
      <c r="I203" s="14"/>
      <c r="J203" s="18">
        <f t="shared" ref="J203" si="137">G203/F203*100</f>
        <v>100</v>
      </c>
      <c r="K203" s="14"/>
      <c r="L203" s="14"/>
      <c r="M203" s="14"/>
      <c r="N203" s="14"/>
      <c r="O203" s="14">
        <v>9</v>
      </c>
      <c r="P203" s="18">
        <f t="shared" ref="P203" si="138">O203/G203*100</f>
        <v>150</v>
      </c>
      <c r="Q203" s="14" t="s">
        <v>350</v>
      </c>
      <c r="R203" s="14">
        <v>11.4</v>
      </c>
      <c r="S203" s="9">
        <f t="shared" si="115"/>
        <v>126.66666666666666</v>
      </c>
      <c r="T203" s="14" t="s">
        <v>349</v>
      </c>
    </row>
    <row r="204" spans="1:20">
      <c r="A204" s="26">
        <v>6</v>
      </c>
      <c r="B204" s="17" t="s">
        <v>289</v>
      </c>
      <c r="C204" s="18">
        <f>C10-C44</f>
        <v>69.400000000000546</v>
      </c>
      <c r="D204" s="18">
        <f>D10-D44</f>
        <v>0</v>
      </c>
      <c r="E204" s="18">
        <f>E10-E44</f>
        <v>1031.8999999999996</v>
      </c>
      <c r="F204" s="18">
        <f>F10-F44</f>
        <v>190.39999999999964</v>
      </c>
      <c r="G204" s="18">
        <f>G10-G44</f>
        <v>0</v>
      </c>
      <c r="H204" s="58"/>
      <c r="I204" s="18"/>
      <c r="J204" s="18"/>
      <c r="K204" s="18"/>
      <c r="L204" s="18"/>
      <c r="M204" s="18"/>
      <c r="N204" s="18"/>
      <c r="O204" s="18">
        <f>O10-O44</f>
        <v>0</v>
      </c>
      <c r="P204" s="18"/>
      <c r="Q204" s="18"/>
      <c r="R204" s="18">
        <f>R10-R44</f>
        <v>0</v>
      </c>
      <c r="S204" s="18"/>
      <c r="T204" s="18"/>
    </row>
    <row r="206" spans="1:20">
      <c r="A206" s="48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49"/>
      <c r="T206" s="49"/>
    </row>
  </sheetData>
  <mergeCells count="29">
    <mergeCell ref="T6:T8"/>
    <mergeCell ref="O6:O8"/>
    <mergeCell ref="H6:H8"/>
    <mergeCell ref="P6:P8"/>
    <mergeCell ref="R6:R8"/>
    <mergeCell ref="A52:A53"/>
    <mergeCell ref="I6:I8"/>
    <mergeCell ref="Q6:Q8"/>
    <mergeCell ref="B206:P206"/>
    <mergeCell ref="A55:A56"/>
    <mergeCell ref="A62:A63"/>
    <mergeCell ref="A68:A69"/>
    <mergeCell ref="N6:N8"/>
    <mergeCell ref="G1:S1"/>
    <mergeCell ref="F7:F8"/>
    <mergeCell ref="D6:F6"/>
    <mergeCell ref="S6:S8"/>
    <mergeCell ref="A6:A8"/>
    <mergeCell ref="B6:B8"/>
    <mergeCell ref="C6:C8"/>
    <mergeCell ref="D7:D8"/>
    <mergeCell ref="E7:E8"/>
    <mergeCell ref="A3:S3"/>
    <mergeCell ref="A4:S4"/>
    <mergeCell ref="G6:G8"/>
    <mergeCell ref="J6:J8"/>
    <mergeCell ref="K6:K8"/>
    <mergeCell ref="L6:L8"/>
    <mergeCell ref="M6:M8"/>
  </mergeCells>
  <printOptions horizontalCentered="1"/>
  <pageMargins left="0" right="0" top="0.79" bottom="0" header="0" footer="0"/>
  <pageSetup paperSize="8" scale="45" fitToWidth="0" fitToHeight="0" orientation="landscape" r:id="rId1"/>
  <headerFooter>
    <oddFooter>&amp;R&amp;P+9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1.2</vt:lpstr>
      <vt:lpstr>'прил. 1.2'!Заголовки_для_печати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2018-10-26T07:54:52Z</cp:lastPrinted>
  <dcterms:created xsi:type="dcterms:W3CDTF">2014-10-16T10:39:44Z</dcterms:created>
  <dcterms:modified xsi:type="dcterms:W3CDTF">2018-12-27T06:15:56Z</dcterms:modified>
</cp:coreProperties>
</file>